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ileserver\apaf$\NUCLEO OBRAS\OBRAS E REFORMAS\2- A LICITAR\2025- Casa49_FAPEX\_Para FAPEX\"/>
    </mc:Choice>
  </mc:AlternateContent>
  <bookViews>
    <workbookView xWindow="0" yWindow="0" windowWidth="28800" windowHeight="12315" tabRatio="742" activeTab="1"/>
  </bookViews>
  <sheets>
    <sheet name="RESUMO" sheetId="7" r:id="rId1"/>
    <sheet name="ORÇAMENTO SINTÉTICO" sheetId="8" r:id="rId2"/>
    <sheet name="COMPOSIÇÕES" sheetId="5" r:id="rId3"/>
    <sheet name="CRONOGRAMA" sheetId="9" r:id="rId4"/>
    <sheet name="ENCARGOS SOCIAIS" sheetId="11" r:id="rId5"/>
    <sheet name="BDI SERVIÇOS" sheetId="10" r:id="rId6"/>
    <sheet name="BDI EQUIPAMENTO" sheetId="13"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A" localSheetId="6">[1]SERVIÇO!#REF!</definedName>
    <definedName name="\A" localSheetId="5">[1]SERVIÇO!#REF!</definedName>
    <definedName name="\A" localSheetId="2">[1]SERVIÇO!#REF!</definedName>
    <definedName name="\A" localSheetId="3">[1]SERVIÇO!#REF!</definedName>
    <definedName name="\A" localSheetId="4">[1]SERVIÇO!#REF!</definedName>
    <definedName name="\A" localSheetId="1">[1]SERVIÇO!#REF!</definedName>
    <definedName name="\A">[2]serviço!#REF!</definedName>
    <definedName name="\B" localSheetId="6">[1]SERVIÇO!#REF!</definedName>
    <definedName name="\B" localSheetId="5">[1]SERVIÇO!#REF!</definedName>
    <definedName name="\B" localSheetId="2">[1]SERVIÇO!#REF!</definedName>
    <definedName name="\B" localSheetId="3">[1]SERVIÇO!#REF!</definedName>
    <definedName name="\B" localSheetId="4">[1]SERVIÇO!#REF!</definedName>
    <definedName name="\B" localSheetId="1">[1]SERVIÇO!#REF!</definedName>
    <definedName name="\B">[2]serviço!#REF!</definedName>
    <definedName name="\C" localSheetId="6">[1]SERVIÇO!#REF!</definedName>
    <definedName name="\C" localSheetId="5">[1]SERVIÇO!#REF!</definedName>
    <definedName name="\C" localSheetId="2">[1]SERVIÇO!#REF!</definedName>
    <definedName name="\C" localSheetId="3">[1]SERVIÇO!#REF!</definedName>
    <definedName name="\C" localSheetId="4">[1]SERVIÇO!#REF!</definedName>
    <definedName name="\C" localSheetId="1">[1]SERVIÇO!#REF!</definedName>
    <definedName name="\C">[2]serviço!#REF!</definedName>
    <definedName name="\I" localSheetId="6">[1]SERVIÇO!#REF!</definedName>
    <definedName name="\I" localSheetId="5">[1]SERVIÇO!#REF!</definedName>
    <definedName name="\I" localSheetId="2">[1]SERVIÇO!#REF!</definedName>
    <definedName name="\I" localSheetId="3">[1]SERVIÇO!#REF!</definedName>
    <definedName name="\I" localSheetId="4">[1]SERVIÇO!#REF!</definedName>
    <definedName name="\I" localSheetId="1">[1]SERVIÇO!#REF!</definedName>
    <definedName name="\I">[2]serviço!#REF!</definedName>
    <definedName name="\J" localSheetId="6">[1]SERVIÇO!#REF!</definedName>
    <definedName name="\J" localSheetId="5">[1]SERVIÇO!#REF!</definedName>
    <definedName name="\J" localSheetId="2">[1]SERVIÇO!#REF!</definedName>
    <definedName name="\J" localSheetId="3">[1]SERVIÇO!#REF!</definedName>
    <definedName name="\J" localSheetId="4">[1]SERVIÇO!#REF!</definedName>
    <definedName name="\J" localSheetId="1">[1]SERVIÇO!#REF!</definedName>
    <definedName name="\J">[2]serviço!#REF!</definedName>
    <definedName name="\O" localSheetId="6">[1]SERVIÇO!#REF!</definedName>
    <definedName name="\O" localSheetId="5">[1]SERVIÇO!#REF!</definedName>
    <definedName name="\O" localSheetId="2">[1]SERVIÇO!#REF!</definedName>
    <definedName name="\O" localSheetId="3">[1]SERVIÇO!#REF!</definedName>
    <definedName name="\O" localSheetId="4">[1]SERVIÇO!#REF!</definedName>
    <definedName name="\O" localSheetId="1">[1]SERVIÇO!#REF!</definedName>
    <definedName name="\O">[2]serviço!#REF!</definedName>
    <definedName name="\P" localSheetId="6">[1]SERVIÇO!#REF!</definedName>
    <definedName name="\P" localSheetId="5">[1]SERVIÇO!#REF!</definedName>
    <definedName name="\P" localSheetId="2">[1]SERVIÇO!#REF!</definedName>
    <definedName name="\P" localSheetId="3">[1]SERVIÇO!#REF!</definedName>
    <definedName name="\P" localSheetId="4">[1]SERVIÇO!#REF!</definedName>
    <definedName name="\P" localSheetId="1">[1]SERVIÇO!#REF!</definedName>
    <definedName name="\P">[2]serviço!#REF!</definedName>
    <definedName name="____________________ACR10" localSheetId="6">[1]SERVIÇO!#REF!</definedName>
    <definedName name="____________________ACR10">[1]SERVIÇO!#REF!</definedName>
    <definedName name="____________________ACR15" localSheetId="6">[1]SERVIÇO!#REF!</definedName>
    <definedName name="____________________ACR15">[1]SERVIÇO!#REF!</definedName>
    <definedName name="____________________acr20" localSheetId="6">[1]SERVIÇO!#REF!</definedName>
    <definedName name="____________________acr20">[1]SERVIÇO!#REF!</definedName>
    <definedName name="____________________acr5" localSheetId="6">[1]SERVIÇO!#REF!</definedName>
    <definedName name="____________________acr5">[1]SERVIÇO!#REF!</definedName>
    <definedName name="____________________ARQ1" localSheetId="6">[1]SERVIÇO!#REF!</definedName>
    <definedName name="____________________ARQ1">[1]SERVIÇO!#REF!</definedName>
    <definedName name="____________________QT100" localSheetId="6">[1]SERVIÇO!#REF!</definedName>
    <definedName name="____________________QT100">[1]SERVIÇO!#REF!</definedName>
    <definedName name="____________________QT2" localSheetId="6">[1]SERVIÇO!#REF!</definedName>
    <definedName name="____________________QT2">[1]SERVIÇO!#REF!</definedName>
    <definedName name="____________________QT3" localSheetId="6">[1]SERVIÇO!#REF!</definedName>
    <definedName name="____________________QT3">[1]SERVIÇO!#REF!</definedName>
    <definedName name="____________________QT4" localSheetId="6">[1]SERVIÇO!#REF!</definedName>
    <definedName name="____________________QT4">[1]SERVIÇO!#REF!</definedName>
    <definedName name="____________________QT50" localSheetId="6">[1]SERVIÇO!#REF!</definedName>
    <definedName name="____________________QT50">[1]SERVIÇO!#REF!</definedName>
    <definedName name="____________________QT75" localSheetId="6">[1]SERVIÇO!#REF!</definedName>
    <definedName name="____________________QT75">[1]SERVIÇO!#REF!</definedName>
    <definedName name="__________________ACR10" localSheetId="6">[1]SERVIÇO!#REF!</definedName>
    <definedName name="__________________ACR10">[1]SERVIÇO!#REF!</definedName>
    <definedName name="__________________ACR15" localSheetId="6">[1]SERVIÇO!#REF!</definedName>
    <definedName name="__________________ACR15">[1]SERVIÇO!#REF!</definedName>
    <definedName name="__________________acr20" localSheetId="6">[1]SERVIÇO!#REF!</definedName>
    <definedName name="__________________acr20">[1]SERVIÇO!#REF!</definedName>
    <definedName name="__________________acr5" localSheetId="6">[1]SERVIÇO!#REF!</definedName>
    <definedName name="__________________acr5">[1]SERVIÇO!#REF!</definedName>
    <definedName name="__________________ARQ1" localSheetId="6">[1]SERVIÇO!#REF!</definedName>
    <definedName name="__________________ARQ1">[1]SERVIÇO!#REF!</definedName>
    <definedName name="__________________QT100" localSheetId="6">[1]SERVIÇO!#REF!</definedName>
    <definedName name="__________________QT100">[1]SERVIÇO!#REF!</definedName>
    <definedName name="__________________QT2" localSheetId="6">[1]SERVIÇO!#REF!</definedName>
    <definedName name="__________________QT2">[1]SERVIÇO!#REF!</definedName>
    <definedName name="__________________QT3" localSheetId="6">[1]SERVIÇO!#REF!</definedName>
    <definedName name="__________________QT3">[1]SERVIÇO!#REF!</definedName>
    <definedName name="__________________QT4" localSheetId="6">[1]SERVIÇO!#REF!</definedName>
    <definedName name="__________________QT4">[1]SERVIÇO!#REF!</definedName>
    <definedName name="__________________QT50" localSheetId="6">[1]SERVIÇO!#REF!</definedName>
    <definedName name="__________________QT50">[1]SERVIÇO!#REF!</definedName>
    <definedName name="__________________QT75" localSheetId="6">[1]SERVIÇO!#REF!</definedName>
    <definedName name="__________________QT75">[1]SERVIÇO!#REF!</definedName>
    <definedName name="_________________ACR10" localSheetId="6">[1]SERVIÇO!#REF!</definedName>
    <definedName name="_________________ACR10">[1]SERVIÇO!#REF!</definedName>
    <definedName name="_________________ACR15" localSheetId="6">[1]SERVIÇO!#REF!</definedName>
    <definedName name="_________________ACR15">[1]SERVIÇO!#REF!</definedName>
    <definedName name="_________________acr20" localSheetId="6">[1]SERVIÇO!#REF!</definedName>
    <definedName name="_________________acr20">[1]SERVIÇO!#REF!</definedName>
    <definedName name="_________________acr5" localSheetId="6">[1]SERVIÇO!#REF!</definedName>
    <definedName name="_________________acr5">[1]SERVIÇO!#REF!</definedName>
    <definedName name="_________________ARQ1" localSheetId="6">[1]SERVIÇO!#REF!</definedName>
    <definedName name="_________________ARQ1">[1]SERVIÇO!#REF!</definedName>
    <definedName name="_________________QT100" localSheetId="6">[1]SERVIÇO!#REF!</definedName>
    <definedName name="_________________QT100">[1]SERVIÇO!#REF!</definedName>
    <definedName name="_________________QT2" localSheetId="6">[1]SERVIÇO!#REF!</definedName>
    <definedName name="_________________QT2">[1]SERVIÇO!#REF!</definedName>
    <definedName name="_________________QT3" localSheetId="6">[1]SERVIÇO!#REF!</definedName>
    <definedName name="_________________QT3">[1]SERVIÇO!#REF!</definedName>
    <definedName name="_________________QT4" localSheetId="6">[1]SERVIÇO!#REF!</definedName>
    <definedName name="_________________QT4">[1]SERVIÇO!#REF!</definedName>
    <definedName name="_________________QT50" localSheetId="6">[1]SERVIÇO!#REF!</definedName>
    <definedName name="_________________QT50">[1]SERVIÇO!#REF!</definedName>
    <definedName name="_________________QT75" localSheetId="6">[1]SERVIÇO!#REF!</definedName>
    <definedName name="_________________QT75">[1]SERVIÇO!#REF!</definedName>
    <definedName name="________________ACR10" localSheetId="6">[1]SERVIÇO!#REF!</definedName>
    <definedName name="________________ACR10">[1]SERVIÇO!#REF!</definedName>
    <definedName name="________________ACR15" localSheetId="6">[1]SERVIÇO!#REF!</definedName>
    <definedName name="________________ACR15">[1]SERVIÇO!#REF!</definedName>
    <definedName name="________________acr20" localSheetId="6">[1]SERVIÇO!#REF!</definedName>
    <definedName name="________________acr20">[1]SERVIÇO!#REF!</definedName>
    <definedName name="________________acr5" localSheetId="6">[1]SERVIÇO!#REF!</definedName>
    <definedName name="________________acr5">[1]SERVIÇO!#REF!</definedName>
    <definedName name="________________ARQ1" localSheetId="6">[1]SERVIÇO!#REF!</definedName>
    <definedName name="________________ARQ1">[1]SERVIÇO!#REF!</definedName>
    <definedName name="________________QT100" localSheetId="6">[1]SERVIÇO!#REF!</definedName>
    <definedName name="________________QT100">[1]SERVIÇO!#REF!</definedName>
    <definedName name="________________QT2" localSheetId="6">[1]SERVIÇO!#REF!</definedName>
    <definedName name="________________QT2">[1]SERVIÇO!#REF!</definedName>
    <definedName name="________________QT3" localSheetId="6">[1]SERVIÇO!#REF!</definedName>
    <definedName name="________________QT3">[1]SERVIÇO!#REF!</definedName>
    <definedName name="________________QT4" localSheetId="6">[1]SERVIÇO!#REF!</definedName>
    <definedName name="________________QT4">[1]SERVIÇO!#REF!</definedName>
    <definedName name="________________QT50" localSheetId="6">[1]SERVIÇO!#REF!</definedName>
    <definedName name="________________QT50">[1]SERVIÇO!#REF!</definedName>
    <definedName name="________________QT75" localSheetId="6">[1]SERVIÇO!#REF!</definedName>
    <definedName name="________________QT75">[1]SERVIÇO!#REF!</definedName>
    <definedName name="_______________ACR10" localSheetId="3">[1]SERVIÇO!#REF!</definedName>
    <definedName name="_______________ACR15" localSheetId="3">[1]SERVIÇO!#REF!</definedName>
    <definedName name="_______________acr20" localSheetId="3">[1]SERVIÇO!#REF!</definedName>
    <definedName name="_______________acr5" localSheetId="3">[1]SERVIÇO!#REF!</definedName>
    <definedName name="_______________ARQ1" localSheetId="3">[1]SERVIÇO!#REF!</definedName>
    <definedName name="_______________QT100" localSheetId="3">[1]SERVIÇO!#REF!</definedName>
    <definedName name="_______________QT2" localSheetId="3">[1]SERVIÇO!#REF!</definedName>
    <definedName name="_______________QT3" localSheetId="3">[1]SERVIÇO!#REF!</definedName>
    <definedName name="_______________QT4" localSheetId="3">[1]SERVIÇO!#REF!</definedName>
    <definedName name="_______________QT50" localSheetId="3">[1]SERVIÇO!#REF!</definedName>
    <definedName name="_______________QT75" localSheetId="3">[1]SERVIÇO!#REF!</definedName>
    <definedName name="______________ACR10" localSheetId="6">[1]SERVIÇO!#REF!</definedName>
    <definedName name="______________ACR10">[1]SERVIÇO!#REF!</definedName>
    <definedName name="______________ACR15" localSheetId="6">[1]SERVIÇO!#REF!</definedName>
    <definedName name="______________ACR15">[1]SERVIÇO!#REF!</definedName>
    <definedName name="______________acr20" localSheetId="6">[1]SERVIÇO!#REF!</definedName>
    <definedName name="______________acr20">[1]SERVIÇO!#REF!</definedName>
    <definedName name="______________acr5" localSheetId="6">[1]SERVIÇO!#REF!</definedName>
    <definedName name="______________acr5">[1]SERVIÇO!#REF!</definedName>
    <definedName name="______________ARQ1" localSheetId="6">[1]SERVIÇO!#REF!</definedName>
    <definedName name="______________ARQ1">[1]SERVIÇO!#REF!</definedName>
    <definedName name="______________QT100" localSheetId="6">[1]SERVIÇO!#REF!</definedName>
    <definedName name="______________QT100">[1]SERVIÇO!#REF!</definedName>
    <definedName name="______________QT2" localSheetId="6">[1]SERVIÇO!#REF!</definedName>
    <definedName name="______________QT2">[1]SERVIÇO!#REF!</definedName>
    <definedName name="______________QT3" localSheetId="6">[1]SERVIÇO!#REF!</definedName>
    <definedName name="______________QT3">[1]SERVIÇO!#REF!</definedName>
    <definedName name="______________QT4" localSheetId="6">[1]SERVIÇO!#REF!</definedName>
    <definedName name="______________QT4">[1]SERVIÇO!#REF!</definedName>
    <definedName name="______________QT50" localSheetId="6">[1]SERVIÇO!#REF!</definedName>
    <definedName name="______________QT50">[1]SERVIÇO!#REF!</definedName>
    <definedName name="______________QT75" localSheetId="6">[1]SERVIÇO!#REF!</definedName>
    <definedName name="______________QT75">[1]SERVIÇO!#REF!</definedName>
    <definedName name="_____________ACR10" localSheetId="6">[1]SERVIÇO!#REF!</definedName>
    <definedName name="_____________ACR10">[1]SERVIÇO!#REF!</definedName>
    <definedName name="_____________ACR15" localSheetId="6">[1]SERVIÇO!#REF!</definedName>
    <definedName name="_____________ACR15">[1]SERVIÇO!#REF!</definedName>
    <definedName name="_____________acr20" localSheetId="6">[1]SERVIÇO!#REF!</definedName>
    <definedName name="_____________acr20">[1]SERVIÇO!#REF!</definedName>
    <definedName name="_____________acr5" localSheetId="6">[1]SERVIÇO!#REF!</definedName>
    <definedName name="_____________acr5">[1]SERVIÇO!#REF!</definedName>
    <definedName name="_____________ARQ1" localSheetId="6">[1]SERVIÇO!#REF!</definedName>
    <definedName name="_____________ARQ1">[1]SERVIÇO!#REF!</definedName>
    <definedName name="_____________QT100" localSheetId="6">[1]SERVIÇO!#REF!</definedName>
    <definedName name="_____________QT100">[1]SERVIÇO!#REF!</definedName>
    <definedName name="_____________QT2" localSheetId="6">[1]SERVIÇO!#REF!</definedName>
    <definedName name="_____________QT2">[1]SERVIÇO!#REF!</definedName>
    <definedName name="_____________QT3" localSheetId="6">[1]SERVIÇO!#REF!</definedName>
    <definedName name="_____________QT3">[1]SERVIÇO!#REF!</definedName>
    <definedName name="_____________QT4" localSheetId="6">[1]SERVIÇO!#REF!</definedName>
    <definedName name="_____________QT4">[1]SERVIÇO!#REF!</definedName>
    <definedName name="_____________QT50" localSheetId="6">[1]SERVIÇO!#REF!</definedName>
    <definedName name="_____________QT50">[1]SERVIÇO!#REF!</definedName>
    <definedName name="_____________QT75" localSheetId="6">[1]SERVIÇO!#REF!</definedName>
    <definedName name="_____________QT75">[1]SERVIÇO!#REF!</definedName>
    <definedName name="____________ACR10" localSheetId="6">[1]SERVIÇO!#REF!</definedName>
    <definedName name="____________ACR10">[1]SERVIÇO!#REF!</definedName>
    <definedName name="____________ACR15" localSheetId="6">[1]SERVIÇO!#REF!</definedName>
    <definedName name="____________ACR15">[1]SERVIÇO!#REF!</definedName>
    <definedName name="____________acr20" localSheetId="6">[1]SERVIÇO!#REF!</definedName>
    <definedName name="____________acr20">[1]SERVIÇO!#REF!</definedName>
    <definedName name="____________acr5" localSheetId="6">[1]SERVIÇO!#REF!</definedName>
    <definedName name="____________acr5">[1]SERVIÇO!#REF!</definedName>
    <definedName name="____________ARQ1" localSheetId="6">[1]SERVIÇO!#REF!</definedName>
    <definedName name="____________ARQ1">[1]SERVIÇO!#REF!</definedName>
    <definedName name="____________QT100" localSheetId="6">[1]SERVIÇO!#REF!</definedName>
    <definedName name="____________QT100">[1]SERVIÇO!#REF!</definedName>
    <definedName name="____________QT2" localSheetId="6">[1]SERVIÇO!#REF!</definedName>
    <definedName name="____________QT2">[1]SERVIÇO!#REF!</definedName>
    <definedName name="____________QT3" localSheetId="6">[1]SERVIÇO!#REF!</definedName>
    <definedName name="____________QT3">[1]SERVIÇO!#REF!</definedName>
    <definedName name="____________QT4" localSheetId="6">[1]SERVIÇO!#REF!</definedName>
    <definedName name="____________QT4">[1]SERVIÇO!#REF!</definedName>
    <definedName name="____________QT50" localSheetId="6">[1]SERVIÇO!#REF!</definedName>
    <definedName name="____________QT50">[1]SERVIÇO!#REF!</definedName>
    <definedName name="____________QT75" localSheetId="6">[1]SERVIÇO!#REF!</definedName>
    <definedName name="____________QT75">[1]SERVIÇO!#REF!</definedName>
    <definedName name="___________ACR10" localSheetId="6">[1]SERVIÇO!#REF!</definedName>
    <definedName name="___________ACR10">[1]SERVIÇO!#REF!</definedName>
    <definedName name="___________ACR15" localSheetId="6">[1]SERVIÇO!#REF!</definedName>
    <definedName name="___________ACR15">[1]SERVIÇO!#REF!</definedName>
    <definedName name="___________acr20" localSheetId="6">[1]SERVIÇO!#REF!</definedName>
    <definedName name="___________acr20">[1]SERVIÇO!#REF!</definedName>
    <definedName name="___________acr5" localSheetId="6">[1]SERVIÇO!#REF!</definedName>
    <definedName name="___________acr5">[1]SERVIÇO!#REF!</definedName>
    <definedName name="___________ARQ1" localSheetId="6">[1]SERVIÇO!#REF!</definedName>
    <definedName name="___________ARQ1">[1]SERVIÇO!#REF!</definedName>
    <definedName name="___________QT100" localSheetId="6">[1]SERVIÇO!#REF!</definedName>
    <definedName name="___________QT100">[1]SERVIÇO!#REF!</definedName>
    <definedName name="___________QT2" localSheetId="6">[1]SERVIÇO!#REF!</definedName>
    <definedName name="___________QT2">[1]SERVIÇO!#REF!</definedName>
    <definedName name="___________QT3" localSheetId="6">[1]SERVIÇO!#REF!</definedName>
    <definedName name="___________QT3">[1]SERVIÇO!#REF!</definedName>
    <definedName name="___________QT4" localSheetId="6">[1]SERVIÇO!#REF!</definedName>
    <definedName name="___________QT4">[1]SERVIÇO!#REF!</definedName>
    <definedName name="___________QT50" localSheetId="6">[1]SERVIÇO!#REF!</definedName>
    <definedName name="___________QT50">[1]SERVIÇO!#REF!</definedName>
    <definedName name="___________QT75" localSheetId="6">[1]SERVIÇO!#REF!</definedName>
    <definedName name="___________QT75">[1]SERVIÇO!#REF!</definedName>
    <definedName name="__________ACR10" localSheetId="6">[1]SERVIÇO!#REF!</definedName>
    <definedName name="__________ACR10">[1]SERVIÇO!#REF!</definedName>
    <definedName name="__________ACR15" localSheetId="6">[1]SERVIÇO!#REF!</definedName>
    <definedName name="__________ACR15">[1]SERVIÇO!#REF!</definedName>
    <definedName name="__________acr20" localSheetId="6">[1]SERVIÇO!#REF!</definedName>
    <definedName name="__________acr20">[1]SERVIÇO!#REF!</definedName>
    <definedName name="__________acr5" localSheetId="6">[1]SERVIÇO!#REF!</definedName>
    <definedName name="__________acr5">[1]SERVIÇO!#REF!</definedName>
    <definedName name="__________ARQ1" localSheetId="6">[1]SERVIÇO!#REF!</definedName>
    <definedName name="__________ARQ1">[1]SERVIÇO!#REF!</definedName>
    <definedName name="__________QT100" localSheetId="6">[1]SERVIÇO!#REF!</definedName>
    <definedName name="__________QT100">[1]SERVIÇO!#REF!</definedName>
    <definedName name="__________QT2" localSheetId="6">[1]SERVIÇO!#REF!</definedName>
    <definedName name="__________QT2">[1]SERVIÇO!#REF!</definedName>
    <definedName name="__________QT3" localSheetId="6">[1]SERVIÇO!#REF!</definedName>
    <definedName name="__________QT3">[1]SERVIÇO!#REF!</definedName>
    <definedName name="__________QT4" localSheetId="6">[1]SERVIÇO!#REF!</definedName>
    <definedName name="__________QT4">[1]SERVIÇO!#REF!</definedName>
    <definedName name="__________QT50" localSheetId="6">[1]SERVIÇO!#REF!</definedName>
    <definedName name="__________QT50">[1]SERVIÇO!#REF!</definedName>
    <definedName name="__________QT75" localSheetId="6">[1]SERVIÇO!#REF!</definedName>
    <definedName name="__________QT75">[1]SERVIÇO!#REF!</definedName>
    <definedName name="_________ACR10" localSheetId="6">[1]SERVIÇO!#REF!</definedName>
    <definedName name="_________ACR10">[1]SERVIÇO!#REF!</definedName>
    <definedName name="_________ACR15" localSheetId="6">[1]SERVIÇO!#REF!</definedName>
    <definedName name="_________ACR15">[1]SERVIÇO!#REF!</definedName>
    <definedName name="_________acr20" localSheetId="6">[1]SERVIÇO!#REF!</definedName>
    <definedName name="_________acr20">[1]SERVIÇO!#REF!</definedName>
    <definedName name="_________acr5" localSheetId="6">[1]SERVIÇO!#REF!</definedName>
    <definedName name="_________acr5">[1]SERVIÇO!#REF!</definedName>
    <definedName name="_________ARQ1" localSheetId="6">[1]SERVIÇO!#REF!</definedName>
    <definedName name="_________ARQ1">[1]SERVIÇO!#REF!</definedName>
    <definedName name="_________QT100" localSheetId="6">[1]SERVIÇO!#REF!</definedName>
    <definedName name="_________QT100">[1]SERVIÇO!#REF!</definedName>
    <definedName name="_________QT2" localSheetId="6">[1]SERVIÇO!#REF!</definedName>
    <definedName name="_________QT2">[1]SERVIÇO!#REF!</definedName>
    <definedName name="_________QT3" localSheetId="6">[1]SERVIÇO!#REF!</definedName>
    <definedName name="_________QT3">[1]SERVIÇO!#REF!</definedName>
    <definedName name="_________QT4" localSheetId="6">[1]SERVIÇO!#REF!</definedName>
    <definedName name="_________QT4">[1]SERVIÇO!#REF!</definedName>
    <definedName name="_________QT50" localSheetId="6">[1]SERVIÇO!#REF!</definedName>
    <definedName name="_________QT50">[1]SERVIÇO!#REF!</definedName>
    <definedName name="_________QT75" localSheetId="6">[1]SERVIÇO!#REF!</definedName>
    <definedName name="_________QT75">[1]SERVIÇO!#REF!</definedName>
    <definedName name="________ACR10" localSheetId="6">[1]SERVIÇO!#REF!</definedName>
    <definedName name="________ACR10">[1]SERVIÇO!#REF!</definedName>
    <definedName name="________ACR15" localSheetId="6">[1]SERVIÇO!#REF!</definedName>
    <definedName name="________ACR15">[1]SERVIÇO!#REF!</definedName>
    <definedName name="________acr20" localSheetId="6">[1]SERVIÇO!#REF!</definedName>
    <definedName name="________acr20">[1]SERVIÇO!#REF!</definedName>
    <definedName name="________acr5" localSheetId="6">[1]SERVIÇO!#REF!</definedName>
    <definedName name="________acr5">[1]SERVIÇO!#REF!</definedName>
    <definedName name="________ARQ1" localSheetId="6">[1]SERVIÇO!#REF!</definedName>
    <definedName name="________ARQ1">[1]SERVIÇO!#REF!</definedName>
    <definedName name="________QT100" localSheetId="6">[1]SERVIÇO!#REF!</definedName>
    <definedName name="________QT100">[1]SERVIÇO!#REF!</definedName>
    <definedName name="________QT2" localSheetId="6">[1]SERVIÇO!#REF!</definedName>
    <definedName name="________QT2">[1]SERVIÇO!#REF!</definedName>
    <definedName name="________QT3" localSheetId="6">[1]SERVIÇO!#REF!</definedName>
    <definedName name="________QT3">[1]SERVIÇO!#REF!</definedName>
    <definedName name="________QT4" localSheetId="6">[1]SERVIÇO!#REF!</definedName>
    <definedName name="________QT4">[1]SERVIÇO!#REF!</definedName>
    <definedName name="________QT50" localSheetId="6">[1]SERVIÇO!#REF!</definedName>
    <definedName name="________QT50">[1]SERVIÇO!#REF!</definedName>
    <definedName name="________QT75" localSheetId="6">[1]SERVIÇO!#REF!</definedName>
    <definedName name="________QT75">[1]SERVIÇO!#REF!</definedName>
    <definedName name="_______ACR10" localSheetId="6">[1]SERVIÇO!#REF!</definedName>
    <definedName name="_______ACR10">[1]SERVIÇO!#REF!</definedName>
    <definedName name="_______ACR15" localSheetId="6">[1]SERVIÇO!#REF!</definedName>
    <definedName name="_______ACR15">[1]SERVIÇO!#REF!</definedName>
    <definedName name="_______acr20" localSheetId="6">[1]SERVIÇO!#REF!</definedName>
    <definedName name="_______acr20">[1]SERVIÇO!#REF!</definedName>
    <definedName name="_______acr5" localSheetId="6">[1]SERVIÇO!#REF!</definedName>
    <definedName name="_______acr5">[1]SERVIÇO!#REF!</definedName>
    <definedName name="_______ARQ1" localSheetId="6">[1]SERVIÇO!#REF!</definedName>
    <definedName name="_______ARQ1">[1]SERVIÇO!#REF!</definedName>
    <definedName name="_______QT100" localSheetId="6">[1]SERVIÇO!#REF!</definedName>
    <definedName name="_______QT100">[1]SERVIÇO!#REF!</definedName>
    <definedName name="_______QT2" localSheetId="6">[1]SERVIÇO!#REF!</definedName>
    <definedName name="_______QT2">[1]SERVIÇO!#REF!</definedName>
    <definedName name="_______QT3" localSheetId="6">[1]SERVIÇO!#REF!</definedName>
    <definedName name="_______QT3">[1]SERVIÇO!#REF!</definedName>
    <definedName name="_______QT4" localSheetId="6">[1]SERVIÇO!#REF!</definedName>
    <definedName name="_______QT4">[1]SERVIÇO!#REF!</definedName>
    <definedName name="_______QT50" localSheetId="6">[1]SERVIÇO!#REF!</definedName>
    <definedName name="_______QT50">[1]SERVIÇO!#REF!</definedName>
    <definedName name="_______QT75" localSheetId="6">[1]SERVIÇO!#REF!</definedName>
    <definedName name="_______QT75">[1]SERVIÇO!#REF!</definedName>
    <definedName name="______ACR10" localSheetId="6">[1]SERVIÇO!#REF!</definedName>
    <definedName name="______ACR10">[1]SERVIÇO!#REF!</definedName>
    <definedName name="______ACR15" localSheetId="6">[1]SERVIÇO!#REF!</definedName>
    <definedName name="______ACR15">[1]SERVIÇO!#REF!</definedName>
    <definedName name="______acr20" localSheetId="6">[1]SERVIÇO!#REF!</definedName>
    <definedName name="______acr20">[1]SERVIÇO!#REF!</definedName>
    <definedName name="______acr5" localSheetId="6">[1]SERVIÇO!#REF!</definedName>
    <definedName name="______acr5">[1]SERVIÇO!#REF!</definedName>
    <definedName name="______ARQ1" localSheetId="6">[1]SERVIÇO!#REF!</definedName>
    <definedName name="______ARQ1">[1]SERVIÇO!#REF!</definedName>
    <definedName name="______QT100" localSheetId="6">[1]SERVIÇO!#REF!</definedName>
    <definedName name="______QT100">[1]SERVIÇO!#REF!</definedName>
    <definedName name="______QT2" localSheetId="6">[1]SERVIÇO!#REF!</definedName>
    <definedName name="______QT2">[1]SERVIÇO!#REF!</definedName>
    <definedName name="______QT3" localSheetId="6">[1]SERVIÇO!#REF!</definedName>
    <definedName name="______QT3">[1]SERVIÇO!#REF!</definedName>
    <definedName name="______QT4" localSheetId="6">[1]SERVIÇO!#REF!</definedName>
    <definedName name="______QT4">[1]SERVIÇO!#REF!</definedName>
    <definedName name="______QT50" localSheetId="6">[1]SERVIÇO!#REF!</definedName>
    <definedName name="______QT50">[1]SERVIÇO!#REF!</definedName>
    <definedName name="______QT75" localSheetId="6">[1]SERVIÇO!#REF!</definedName>
    <definedName name="______QT75">[1]SERVIÇO!#REF!</definedName>
    <definedName name="_____ACR10" localSheetId="6">[1]SERVIÇO!#REF!</definedName>
    <definedName name="_____ACR10">[1]SERVIÇO!#REF!</definedName>
    <definedName name="_____ACR15" localSheetId="6">[1]SERVIÇO!#REF!</definedName>
    <definedName name="_____ACR15">[1]SERVIÇO!#REF!</definedName>
    <definedName name="_____acr20" localSheetId="6">[1]SERVIÇO!#REF!</definedName>
    <definedName name="_____acr20">[1]SERVIÇO!#REF!</definedName>
    <definedName name="_____acr5" localSheetId="6">[1]SERVIÇO!#REF!</definedName>
    <definedName name="_____acr5">[1]SERVIÇO!#REF!</definedName>
    <definedName name="_____ARQ1" localSheetId="6">[1]SERVIÇO!#REF!</definedName>
    <definedName name="_____ARQ1">[1]SERVIÇO!#REF!</definedName>
    <definedName name="_____QT100" localSheetId="6">[1]SERVIÇO!#REF!</definedName>
    <definedName name="_____QT100">[1]SERVIÇO!#REF!</definedName>
    <definedName name="_____QT2" localSheetId="6">[1]SERVIÇO!#REF!</definedName>
    <definedName name="_____QT2">[1]SERVIÇO!#REF!</definedName>
    <definedName name="_____QT3" localSheetId="6">[1]SERVIÇO!#REF!</definedName>
    <definedName name="_____QT3">[1]SERVIÇO!#REF!</definedName>
    <definedName name="_____QT4" localSheetId="6">[1]SERVIÇO!#REF!</definedName>
    <definedName name="_____QT4">[1]SERVIÇO!#REF!</definedName>
    <definedName name="_____QT50" localSheetId="6">[1]SERVIÇO!#REF!</definedName>
    <definedName name="_____QT50">[1]SERVIÇO!#REF!</definedName>
    <definedName name="_____QT75" localSheetId="6">[1]SERVIÇO!#REF!</definedName>
    <definedName name="_____QT75">[1]SERVIÇO!#REF!</definedName>
    <definedName name="____ACR10" localSheetId="6">[1]SERVIÇO!#REF!</definedName>
    <definedName name="____ACR10" localSheetId="2">[1]SERVIÇO!#REF!</definedName>
    <definedName name="____ACR10">[1]SERVIÇO!#REF!</definedName>
    <definedName name="____ACR15" localSheetId="6">[1]SERVIÇO!#REF!</definedName>
    <definedName name="____ACR15" localSheetId="2">[1]SERVIÇO!#REF!</definedName>
    <definedName name="____ACR15">[1]SERVIÇO!#REF!</definedName>
    <definedName name="____acr20" localSheetId="6">[1]SERVIÇO!#REF!</definedName>
    <definedName name="____acr20" localSheetId="2">[1]SERVIÇO!#REF!</definedName>
    <definedName name="____acr20">[1]SERVIÇO!#REF!</definedName>
    <definedName name="____acr5" localSheetId="6">[1]SERVIÇO!#REF!</definedName>
    <definedName name="____acr5" localSheetId="2">[1]SERVIÇO!#REF!</definedName>
    <definedName name="____acr5">[1]SERVIÇO!#REF!</definedName>
    <definedName name="____ARQ1" localSheetId="6">[1]SERVIÇO!#REF!</definedName>
    <definedName name="____ARQ1" localSheetId="2">[1]SERVIÇO!#REF!</definedName>
    <definedName name="____ARQ1">[1]SERVIÇO!#REF!</definedName>
    <definedName name="____QT100" localSheetId="6">[1]SERVIÇO!#REF!</definedName>
    <definedName name="____QT100" localSheetId="2">[1]SERVIÇO!#REF!</definedName>
    <definedName name="____QT100">[1]SERVIÇO!#REF!</definedName>
    <definedName name="____QT2" localSheetId="6">[1]SERVIÇO!#REF!</definedName>
    <definedName name="____QT2" localSheetId="2">[1]SERVIÇO!#REF!</definedName>
    <definedName name="____QT2">[1]SERVIÇO!#REF!</definedName>
    <definedName name="____QT3" localSheetId="6">[1]SERVIÇO!#REF!</definedName>
    <definedName name="____QT3" localSheetId="2">[1]SERVIÇO!#REF!</definedName>
    <definedName name="____QT3">[1]SERVIÇO!#REF!</definedName>
    <definedName name="____QT4" localSheetId="6">[1]SERVIÇO!#REF!</definedName>
    <definedName name="____QT4" localSheetId="2">[1]SERVIÇO!#REF!</definedName>
    <definedName name="____QT4">[1]SERVIÇO!#REF!</definedName>
    <definedName name="____QT50" localSheetId="6">[1]SERVIÇO!#REF!</definedName>
    <definedName name="____QT50" localSheetId="2">[1]SERVIÇO!#REF!</definedName>
    <definedName name="____QT50">[1]SERVIÇO!#REF!</definedName>
    <definedName name="____QT75" localSheetId="6">[1]SERVIÇO!#REF!</definedName>
    <definedName name="____QT75" localSheetId="2">[1]SERVIÇO!#REF!</definedName>
    <definedName name="____QT75">[1]SERVIÇO!#REF!</definedName>
    <definedName name="___ACR10" localSheetId="6">[2]serviço!#REF!</definedName>
    <definedName name="___ACR10" localSheetId="2">[1]SERVIÇO!#REF!</definedName>
    <definedName name="___ACR10">[2]serviço!#REF!</definedName>
    <definedName name="___ACR15" localSheetId="6">[2]serviço!#REF!</definedName>
    <definedName name="___ACR15" localSheetId="2">[1]SERVIÇO!#REF!</definedName>
    <definedName name="___ACR15">[2]serviço!#REF!</definedName>
    <definedName name="___acr20" localSheetId="6">[2]serviço!#REF!</definedName>
    <definedName name="___acr20" localSheetId="2">[1]SERVIÇO!#REF!</definedName>
    <definedName name="___acr20">[2]serviço!#REF!</definedName>
    <definedName name="___acr5" localSheetId="6">[2]serviço!#REF!</definedName>
    <definedName name="___acr5" localSheetId="2">[1]SERVIÇO!#REF!</definedName>
    <definedName name="___acr5">[2]serviço!#REF!</definedName>
    <definedName name="___ARQ1" localSheetId="6">[2]serviço!#REF!</definedName>
    <definedName name="___ARQ1" localSheetId="2">[1]SERVIÇO!#REF!</definedName>
    <definedName name="___ARQ1">[2]serviço!#REF!</definedName>
    <definedName name="___QT100" localSheetId="6">[2]serviço!#REF!</definedName>
    <definedName name="___QT100" localSheetId="2">[1]SERVIÇO!#REF!</definedName>
    <definedName name="___QT100">[2]serviço!#REF!</definedName>
    <definedName name="___QT2" localSheetId="6">[2]serviço!#REF!</definedName>
    <definedName name="___QT2" localSheetId="2">[1]SERVIÇO!#REF!</definedName>
    <definedName name="___QT2">[2]serviço!#REF!</definedName>
    <definedName name="___QT3" localSheetId="6">[2]serviço!#REF!</definedName>
    <definedName name="___QT3" localSheetId="2">[1]SERVIÇO!#REF!</definedName>
    <definedName name="___QT3">[2]serviço!#REF!</definedName>
    <definedName name="___QT4" localSheetId="6">[2]serviço!#REF!</definedName>
    <definedName name="___QT4" localSheetId="2">[1]SERVIÇO!#REF!</definedName>
    <definedName name="___QT4">[2]serviço!#REF!</definedName>
    <definedName name="___QT50" localSheetId="6">[2]serviço!#REF!</definedName>
    <definedName name="___QT50" localSheetId="2">[1]SERVIÇO!#REF!</definedName>
    <definedName name="___QT50">[2]serviço!#REF!</definedName>
    <definedName name="___QT75" localSheetId="6">[2]serviço!#REF!</definedName>
    <definedName name="___QT75" localSheetId="2">[1]SERVIÇO!#REF!</definedName>
    <definedName name="___QT75">[2]serviço!#REF!</definedName>
    <definedName name="__ACR10" localSheetId="6">[2]serviço!#REF!</definedName>
    <definedName name="__ACR10" localSheetId="2">[1]SERVIÇO!#REF!</definedName>
    <definedName name="__ACR10">[2]serviço!#REF!</definedName>
    <definedName name="__ACR15" localSheetId="6">[2]serviço!#REF!</definedName>
    <definedName name="__ACR15" localSheetId="2">[1]SERVIÇO!#REF!</definedName>
    <definedName name="__ACR15">[2]serviço!#REF!</definedName>
    <definedName name="__acr20" localSheetId="6">[2]serviço!#REF!</definedName>
    <definedName name="__acr20" localSheetId="2">[1]SERVIÇO!#REF!</definedName>
    <definedName name="__acr20">[2]serviço!#REF!</definedName>
    <definedName name="__acr5" localSheetId="6">[2]serviço!#REF!</definedName>
    <definedName name="__acr5" localSheetId="2">[1]SERVIÇO!#REF!</definedName>
    <definedName name="__acr5">[2]serviço!#REF!</definedName>
    <definedName name="__ARQ1" localSheetId="6">[2]serviço!#REF!</definedName>
    <definedName name="__ARQ1" localSheetId="2">[1]SERVIÇO!#REF!</definedName>
    <definedName name="__ARQ1">[2]serviço!#REF!</definedName>
    <definedName name="__QT100" localSheetId="6">[2]serviço!#REF!</definedName>
    <definedName name="__QT100" localSheetId="2">[1]SERVIÇO!#REF!</definedName>
    <definedName name="__QT100">[2]serviço!#REF!</definedName>
    <definedName name="__QT2" localSheetId="6">[2]serviço!#REF!</definedName>
    <definedName name="__QT2" localSheetId="2">[1]SERVIÇO!#REF!</definedName>
    <definedName name="__QT2">[2]serviço!#REF!</definedName>
    <definedName name="__QT3" localSheetId="6">[2]serviço!#REF!</definedName>
    <definedName name="__QT3" localSheetId="2">[1]SERVIÇO!#REF!</definedName>
    <definedName name="__QT3">[2]serviço!#REF!</definedName>
    <definedName name="__QT4" localSheetId="6">[2]serviço!#REF!</definedName>
    <definedName name="__QT4" localSheetId="2">[1]SERVIÇO!#REF!</definedName>
    <definedName name="__QT4">[2]serviço!#REF!</definedName>
    <definedName name="__QT50" localSheetId="6">[2]serviço!#REF!</definedName>
    <definedName name="__QT50" localSheetId="2">[1]SERVIÇO!#REF!</definedName>
    <definedName name="__QT50">[2]serviço!#REF!</definedName>
    <definedName name="__QT75" localSheetId="6">[2]serviço!#REF!</definedName>
    <definedName name="__QT75" localSheetId="2">[1]SERVIÇO!#REF!</definedName>
    <definedName name="__QT75">[2]serviço!#REF!</definedName>
    <definedName name="_A" localSheetId="6">[1]SERVIÇO!#REF!</definedName>
    <definedName name="_A" localSheetId="5">[1]SERVIÇO!#REF!</definedName>
    <definedName name="_A" localSheetId="3">[1]SERVIÇO!#REF!</definedName>
    <definedName name="_A" localSheetId="4">[1]SERVIÇO!#REF!</definedName>
    <definedName name="_A" localSheetId="1">[1]SERVIÇO!#REF!</definedName>
    <definedName name="_A">[2]serviço!#REF!</definedName>
    <definedName name="_ACR10" localSheetId="6">[1]SERVIÇO!#REF!</definedName>
    <definedName name="_ACR10" localSheetId="5">[1]SERVIÇO!#REF!</definedName>
    <definedName name="_ACR10" localSheetId="2">[1]SERVIÇO!#REF!</definedName>
    <definedName name="_ACR10" localSheetId="3">[1]SERVIÇO!#REF!</definedName>
    <definedName name="_ACR10" localSheetId="4">[1]SERVIÇO!#REF!</definedName>
    <definedName name="_ACR10" localSheetId="1">[1]SERVIÇO!#REF!</definedName>
    <definedName name="_ACR10">[2]serviço!#REF!</definedName>
    <definedName name="_ACR15" localSheetId="6">[1]SERVIÇO!#REF!</definedName>
    <definedName name="_ACR15" localSheetId="5">[1]SERVIÇO!#REF!</definedName>
    <definedName name="_ACR15" localSheetId="2">[1]SERVIÇO!#REF!</definedName>
    <definedName name="_ACR15" localSheetId="3">[1]SERVIÇO!#REF!</definedName>
    <definedName name="_ACR15" localSheetId="4">[1]SERVIÇO!#REF!</definedName>
    <definedName name="_ACR15" localSheetId="1">[1]SERVIÇO!#REF!</definedName>
    <definedName name="_ACR15">[2]serviço!#REF!</definedName>
    <definedName name="_acr20" localSheetId="6">[1]SERVIÇO!#REF!</definedName>
    <definedName name="_acr20" localSheetId="5">[1]SERVIÇO!#REF!</definedName>
    <definedName name="_acr20" localSheetId="2">[1]SERVIÇO!#REF!</definedName>
    <definedName name="_acr20" localSheetId="3">[1]SERVIÇO!#REF!</definedName>
    <definedName name="_acr20" localSheetId="4">[1]SERVIÇO!#REF!</definedName>
    <definedName name="_acr20" localSheetId="1">[1]SERVIÇO!#REF!</definedName>
    <definedName name="_acr20">[2]serviço!#REF!</definedName>
    <definedName name="_acr5" localSheetId="6">[1]SERVIÇO!#REF!</definedName>
    <definedName name="_acr5" localSheetId="5">[1]SERVIÇO!#REF!</definedName>
    <definedName name="_acr5" localSheetId="2">[1]SERVIÇO!#REF!</definedName>
    <definedName name="_acr5" localSheetId="3">[1]SERVIÇO!#REF!</definedName>
    <definedName name="_acr5" localSheetId="4">[1]SERVIÇO!#REF!</definedName>
    <definedName name="_acr5" localSheetId="1">[1]SERVIÇO!#REF!</definedName>
    <definedName name="_acr5">[2]serviço!#REF!</definedName>
    <definedName name="_ARQ1" localSheetId="6">[1]SERVIÇO!#REF!</definedName>
    <definedName name="_ARQ1" localSheetId="5">[1]SERVIÇO!#REF!</definedName>
    <definedName name="_ARQ1" localSheetId="2">[1]SERVIÇO!#REF!</definedName>
    <definedName name="_ARQ1" localSheetId="3">[1]SERVIÇO!#REF!</definedName>
    <definedName name="_ARQ1" localSheetId="4">[1]SERVIÇO!#REF!</definedName>
    <definedName name="_ARQ1" localSheetId="1">[1]SERVIÇO!#REF!</definedName>
    <definedName name="_ARQ1">[2]serviço!#REF!</definedName>
    <definedName name="_B" localSheetId="6">[1]SERVIÇO!#REF!</definedName>
    <definedName name="_B" localSheetId="5">[1]SERVIÇO!#REF!</definedName>
    <definedName name="_B" localSheetId="3">[1]SERVIÇO!#REF!</definedName>
    <definedName name="_B" localSheetId="4">[1]SERVIÇO!#REF!</definedName>
    <definedName name="_B" localSheetId="1">[1]SERVIÇO!#REF!</definedName>
    <definedName name="_B">[2]serviço!#REF!</definedName>
    <definedName name="_C" localSheetId="6">[1]SERVIÇO!#REF!</definedName>
    <definedName name="_C" localSheetId="5">[1]SERVIÇO!#REF!</definedName>
    <definedName name="_C" localSheetId="3">[1]SERVIÇO!#REF!</definedName>
    <definedName name="_C" localSheetId="4">[1]SERVIÇO!#REF!</definedName>
    <definedName name="_C" localSheetId="1">[1]SERVIÇO!#REF!</definedName>
    <definedName name="_C">[2]serviço!#REF!</definedName>
    <definedName name="_xlnm._FilterDatabase" localSheetId="3" hidden="1">CRONOGRAMA!#REF!</definedName>
    <definedName name="_I" localSheetId="6">[1]SERVIÇO!#REF!</definedName>
    <definedName name="_I" localSheetId="5">[1]SERVIÇO!#REF!</definedName>
    <definedName name="_I" localSheetId="3">[1]SERVIÇO!#REF!</definedName>
    <definedName name="_I" localSheetId="4">[1]SERVIÇO!#REF!</definedName>
    <definedName name="_I" localSheetId="1">[1]SERVIÇO!#REF!</definedName>
    <definedName name="_I">[2]serviço!#REF!</definedName>
    <definedName name="_J" localSheetId="6">[1]SERVIÇO!#REF!</definedName>
    <definedName name="_J" localSheetId="5">[1]SERVIÇO!#REF!</definedName>
    <definedName name="_J" localSheetId="3">[1]SERVIÇO!#REF!</definedName>
    <definedName name="_J" localSheetId="4">[1]SERVIÇO!#REF!</definedName>
    <definedName name="_J" localSheetId="1">[1]SERVIÇO!#REF!</definedName>
    <definedName name="_J">[2]serviço!#REF!</definedName>
    <definedName name="_O" localSheetId="6">[1]SERVIÇO!#REF!</definedName>
    <definedName name="_O" localSheetId="5">[1]SERVIÇO!#REF!</definedName>
    <definedName name="_O" localSheetId="3">[1]SERVIÇO!#REF!</definedName>
    <definedName name="_O" localSheetId="4">[1]SERVIÇO!#REF!</definedName>
    <definedName name="_O" localSheetId="1">[1]SERVIÇO!#REF!</definedName>
    <definedName name="_O">[2]serviço!#REF!</definedName>
    <definedName name="_P" localSheetId="6">[1]SERVIÇO!#REF!</definedName>
    <definedName name="_P" localSheetId="5">[1]SERVIÇO!#REF!</definedName>
    <definedName name="_P" localSheetId="3">[1]SERVIÇO!#REF!</definedName>
    <definedName name="_P" localSheetId="4">[1]SERVIÇO!#REF!</definedName>
    <definedName name="_P" localSheetId="1">[1]SERVIÇO!#REF!</definedName>
    <definedName name="_P">[2]serviço!#REF!</definedName>
    <definedName name="_QT100" localSheetId="6">[1]SERVIÇO!#REF!</definedName>
    <definedName name="_QT100" localSheetId="5">[1]SERVIÇO!#REF!</definedName>
    <definedName name="_QT100" localSheetId="2">[1]SERVIÇO!#REF!</definedName>
    <definedName name="_QT100" localSheetId="3">[1]SERVIÇO!#REF!</definedName>
    <definedName name="_QT100" localSheetId="4">[1]SERVIÇO!#REF!</definedName>
    <definedName name="_QT100" localSheetId="1">[1]SERVIÇO!#REF!</definedName>
    <definedName name="_QT100">[2]serviço!#REF!</definedName>
    <definedName name="_QT2" localSheetId="6">[1]SERVIÇO!#REF!</definedName>
    <definedName name="_QT2" localSheetId="5">[1]SERVIÇO!#REF!</definedName>
    <definedName name="_QT2" localSheetId="2">[1]SERVIÇO!#REF!</definedName>
    <definedName name="_QT2" localSheetId="3">[1]SERVIÇO!#REF!</definedName>
    <definedName name="_QT2" localSheetId="4">[1]SERVIÇO!#REF!</definedName>
    <definedName name="_QT2" localSheetId="1">[1]SERVIÇO!#REF!</definedName>
    <definedName name="_QT2">[2]serviço!#REF!</definedName>
    <definedName name="_QT3" localSheetId="6">[1]SERVIÇO!#REF!</definedName>
    <definedName name="_QT3" localSheetId="5">[1]SERVIÇO!#REF!</definedName>
    <definedName name="_QT3" localSheetId="2">[1]SERVIÇO!#REF!</definedName>
    <definedName name="_QT3" localSheetId="3">[1]SERVIÇO!#REF!</definedName>
    <definedName name="_QT3" localSheetId="4">[1]SERVIÇO!#REF!</definedName>
    <definedName name="_QT3" localSheetId="1">[1]SERVIÇO!#REF!</definedName>
    <definedName name="_QT3">[2]serviço!#REF!</definedName>
    <definedName name="_QT4" localSheetId="6">[1]SERVIÇO!#REF!</definedName>
    <definedName name="_QT4" localSheetId="5">[1]SERVIÇO!#REF!</definedName>
    <definedName name="_QT4" localSheetId="2">[1]SERVIÇO!#REF!</definedName>
    <definedName name="_QT4" localSheetId="3">[1]SERVIÇO!#REF!</definedName>
    <definedName name="_QT4" localSheetId="4">[1]SERVIÇO!#REF!</definedName>
    <definedName name="_QT4" localSheetId="1">[1]SERVIÇO!#REF!</definedName>
    <definedName name="_QT4">[2]serviço!#REF!</definedName>
    <definedName name="_QT50" localSheetId="6">[1]SERVIÇO!#REF!</definedName>
    <definedName name="_QT50" localSheetId="5">[1]SERVIÇO!#REF!</definedName>
    <definedName name="_QT50" localSheetId="2">[1]SERVIÇO!#REF!</definedName>
    <definedName name="_QT50" localSheetId="3">[1]SERVIÇO!#REF!</definedName>
    <definedName name="_QT50" localSheetId="4">[1]SERVIÇO!#REF!</definedName>
    <definedName name="_QT50" localSheetId="1">[1]SERVIÇO!#REF!</definedName>
    <definedName name="_QT50">[2]serviço!#REF!</definedName>
    <definedName name="_QT75" localSheetId="6">[1]SERVIÇO!#REF!</definedName>
    <definedName name="_QT75" localSheetId="5">[1]SERVIÇO!#REF!</definedName>
    <definedName name="_QT75" localSheetId="2">[1]SERVIÇO!#REF!</definedName>
    <definedName name="_QT75" localSheetId="3">[1]SERVIÇO!#REF!</definedName>
    <definedName name="_QT75" localSheetId="4">[1]SERVIÇO!#REF!</definedName>
    <definedName name="_QT75" localSheetId="1">[1]SERVIÇO!#REF!</definedName>
    <definedName name="_QT75">[2]serviço!#REF!</definedName>
    <definedName name="_T" localSheetId="6">[1]SERVIÇO!#REF!</definedName>
    <definedName name="_T" localSheetId="5">[1]SERVIÇO!#REF!</definedName>
    <definedName name="_T" localSheetId="2">[1]SERVIÇO!#REF!</definedName>
    <definedName name="_T" localSheetId="3">[1]SERVIÇO!#REF!</definedName>
    <definedName name="_T" localSheetId="4">[1]SERVIÇO!#REF!</definedName>
    <definedName name="_T" localSheetId="1">[1]SERVIÇO!#REF!</definedName>
    <definedName name="_T">[2]serviço!#REF!</definedName>
    <definedName name="A">[2]serviço!#REF!</definedName>
    <definedName name="aaaa" localSheetId="6">[1]SERVIÇO!#REF!</definedName>
    <definedName name="aaaa" localSheetId="5">[1]SERVIÇO!#REF!</definedName>
    <definedName name="aaaa" localSheetId="3">[1]SERVIÇO!#REF!</definedName>
    <definedName name="aaaa" localSheetId="4">[1]SERVIÇO!#REF!</definedName>
    <definedName name="aaaa" localSheetId="1">[1]SERVIÇO!#REF!</definedName>
    <definedName name="aaaa">[2]serviço!#REF!</definedName>
    <definedName name="AAAAA" localSheetId="6">#REF!</definedName>
    <definedName name="AAAAA" localSheetId="5">#REF!</definedName>
    <definedName name="AAAAA" localSheetId="3">#REF!</definedName>
    <definedName name="AAAAA" localSheetId="4">#REF!</definedName>
    <definedName name="AAAAA" localSheetId="1">#REF!</definedName>
    <definedName name="AAAAA">#REF!</definedName>
    <definedName name="abebqt" localSheetId="6">[1]SERVIÇO!#REF!</definedName>
    <definedName name="abebqt" localSheetId="5">[1]SERVIÇO!#REF!</definedName>
    <definedName name="abebqt" localSheetId="2">[1]SERVIÇO!#REF!</definedName>
    <definedName name="abebqt" localSheetId="3">[1]SERVIÇO!#REF!</definedName>
    <definedName name="abebqt" localSheetId="4">[1]SERVIÇO!#REF!</definedName>
    <definedName name="abebqt" localSheetId="1">[1]SERVIÇO!#REF!</definedName>
    <definedName name="abebqt">[2]serviço!#REF!</definedName>
    <definedName name="ACADUC" localSheetId="6">[1]SERVIÇO!#REF!</definedName>
    <definedName name="ACADUC" localSheetId="5">[1]SERVIÇO!#REF!</definedName>
    <definedName name="ACADUC" localSheetId="2">[1]SERVIÇO!#REF!</definedName>
    <definedName name="ACADUC" localSheetId="3">[1]SERVIÇO!#REF!</definedName>
    <definedName name="ACADUC" localSheetId="4">[1]SERVIÇO!#REF!</definedName>
    <definedName name="ACADUC" localSheetId="1">[1]SERVIÇO!#REF!</definedName>
    <definedName name="ACADUC">[2]serviço!#REF!</definedName>
    <definedName name="ACBEB" localSheetId="6">[1]SERVIÇO!#REF!</definedName>
    <definedName name="ACBEB" localSheetId="5">[1]SERVIÇO!#REF!</definedName>
    <definedName name="ACBEB" localSheetId="2">[1]SERVIÇO!#REF!</definedName>
    <definedName name="ACBEB" localSheetId="3">[1]SERVIÇO!#REF!</definedName>
    <definedName name="ACBEB" localSheetId="4">[1]SERVIÇO!#REF!</definedName>
    <definedName name="ACBEB" localSheetId="1">[1]SERVIÇO!#REF!</definedName>
    <definedName name="ACBEB">[2]serviço!#REF!</definedName>
    <definedName name="ACBOMB" localSheetId="6">[1]SERVIÇO!#REF!</definedName>
    <definedName name="ACBOMB" localSheetId="5">[1]SERVIÇO!#REF!</definedName>
    <definedName name="ACBOMB" localSheetId="2">[1]SERVIÇO!#REF!</definedName>
    <definedName name="ACBOMB" localSheetId="3">[1]SERVIÇO!#REF!</definedName>
    <definedName name="ACBOMB" localSheetId="4">[1]SERVIÇO!#REF!</definedName>
    <definedName name="ACBOMB" localSheetId="1">[1]SERVIÇO!#REF!</definedName>
    <definedName name="ACBOMB">[2]serviço!#REF!</definedName>
    <definedName name="ACCHAF" localSheetId="6">[1]SERVIÇO!#REF!</definedName>
    <definedName name="ACCHAF" localSheetId="5">[1]SERVIÇO!#REF!</definedName>
    <definedName name="ACCHAF" localSheetId="2">[1]SERVIÇO!#REF!</definedName>
    <definedName name="ACCHAF" localSheetId="3">[1]SERVIÇO!#REF!</definedName>
    <definedName name="ACCHAF" localSheetId="4">[1]SERVIÇO!#REF!</definedName>
    <definedName name="ACCHAF" localSheetId="1">[1]SERVIÇO!#REF!</definedName>
    <definedName name="ACCHAF">[2]serviço!#REF!</definedName>
    <definedName name="ACDER" localSheetId="6">[1]SERVIÇO!#REF!</definedName>
    <definedName name="ACDER" localSheetId="5">[1]SERVIÇO!#REF!</definedName>
    <definedName name="ACDER" localSheetId="2">[1]SERVIÇO!#REF!</definedName>
    <definedName name="ACDER" localSheetId="3">[1]SERVIÇO!#REF!</definedName>
    <definedName name="ACDER" localSheetId="4">[1]SERVIÇO!#REF!</definedName>
    <definedName name="ACDER" localSheetId="1">[1]SERVIÇO!#REF!</definedName>
    <definedName name="ACDER">[2]serviço!#REF!</definedName>
    <definedName name="ACDIV" localSheetId="6">[1]SERVIÇO!#REF!</definedName>
    <definedName name="ACDIV" localSheetId="5">[1]SERVIÇO!#REF!</definedName>
    <definedName name="ACDIV" localSheetId="2">[1]SERVIÇO!#REF!</definedName>
    <definedName name="ACDIV" localSheetId="3">[1]SERVIÇO!#REF!</definedName>
    <definedName name="ACDIV" localSheetId="4">[1]SERVIÇO!#REF!</definedName>
    <definedName name="ACDIV" localSheetId="1">[1]SERVIÇO!#REF!</definedName>
    <definedName name="ACDIV">[2]serviço!#REF!</definedName>
    <definedName name="ACEQP" localSheetId="6">[1]SERVIÇO!#REF!</definedName>
    <definedName name="ACEQP" localSheetId="5">[1]SERVIÇO!#REF!</definedName>
    <definedName name="ACEQP" localSheetId="2">[1]SERVIÇO!#REF!</definedName>
    <definedName name="ACEQP" localSheetId="3">[1]SERVIÇO!#REF!</definedName>
    <definedName name="ACEQP" localSheetId="4">[1]SERVIÇO!#REF!</definedName>
    <definedName name="ACEQP" localSheetId="1">[1]SERVIÇO!#REF!</definedName>
    <definedName name="ACEQP">[2]serviço!#REF!</definedName>
    <definedName name="ACHAFQT" localSheetId="6">[1]SERVIÇO!#REF!</definedName>
    <definedName name="ACHAFQT" localSheetId="5">[1]SERVIÇO!#REF!</definedName>
    <definedName name="ACHAFQT" localSheetId="2">[1]SERVIÇO!#REF!</definedName>
    <definedName name="ACHAFQT" localSheetId="3">[1]SERVIÇO!#REF!</definedName>
    <definedName name="ACHAFQT" localSheetId="4">[1]SERVIÇO!#REF!</definedName>
    <definedName name="ACHAFQT" localSheetId="1">[1]SERVIÇO!#REF!</definedName>
    <definedName name="ACHAFQT">[2]serviço!#REF!</definedName>
    <definedName name="ACMUR" localSheetId="6">[1]SERVIÇO!#REF!</definedName>
    <definedName name="ACMUR" localSheetId="5">[1]SERVIÇO!#REF!</definedName>
    <definedName name="ACMUR" localSheetId="2">[1]SERVIÇO!#REF!</definedName>
    <definedName name="ACMUR" localSheetId="3">[1]SERVIÇO!#REF!</definedName>
    <definedName name="ACMUR" localSheetId="4">[1]SERVIÇO!#REF!</definedName>
    <definedName name="ACMUR" localSheetId="1">[1]SERVIÇO!#REF!</definedName>
    <definedName name="ACMUR">[2]serviço!#REF!</definedName>
    <definedName name="ACONT2" localSheetId="6">[1]SERVIÇO!#REF!</definedName>
    <definedName name="ACONT2" localSheetId="5">[1]SERVIÇO!#REF!</definedName>
    <definedName name="ACONT2" localSheetId="2">[1]SERVIÇO!#REF!</definedName>
    <definedName name="ACONT2" localSheetId="3">[1]SERVIÇO!#REF!</definedName>
    <definedName name="ACONT2" localSheetId="4">[1]SERVIÇO!#REF!</definedName>
    <definedName name="ACONT2" localSheetId="1">[1]SERVIÇO!#REF!</definedName>
    <definedName name="ACONT2">[2]serviço!#REF!</definedName>
    <definedName name="ACPIPA" localSheetId="6">[1]SERVIÇO!#REF!</definedName>
    <definedName name="ACPIPA" localSheetId="5">[1]SERVIÇO!#REF!</definedName>
    <definedName name="ACPIPA" localSheetId="2">[1]SERVIÇO!#REF!</definedName>
    <definedName name="ACPIPA" localSheetId="3">[1]SERVIÇO!#REF!</definedName>
    <definedName name="ACPIPA" localSheetId="4">[1]SERVIÇO!#REF!</definedName>
    <definedName name="ACPIPA" localSheetId="1">[1]SERVIÇO!#REF!</definedName>
    <definedName name="ACPIPA">[2]serviço!#REF!</definedName>
    <definedName name="ACTRANSP" localSheetId="6">[1]SERVIÇO!#REF!</definedName>
    <definedName name="ACTRANSP" localSheetId="5">[1]SERVIÇO!#REF!</definedName>
    <definedName name="ACTRANSP" localSheetId="2">[1]SERVIÇO!#REF!</definedName>
    <definedName name="ACTRANSP" localSheetId="3">[1]SERVIÇO!#REF!</definedName>
    <definedName name="ACTRANSP" localSheetId="4">[1]SERVIÇO!#REF!</definedName>
    <definedName name="ACTRANSP" localSheetId="1">[1]SERVIÇO!#REF!</definedName>
    <definedName name="ACTRANSP">[2]serviço!#REF!</definedName>
    <definedName name="ADUCQT" localSheetId="6">[1]SERVIÇO!#REF!</definedName>
    <definedName name="ADUCQT" localSheetId="5">[1]SERVIÇO!#REF!</definedName>
    <definedName name="ADUCQT" localSheetId="2">[1]SERVIÇO!#REF!</definedName>
    <definedName name="ADUCQT" localSheetId="3">[1]SERVIÇO!#REF!</definedName>
    <definedName name="ADUCQT" localSheetId="4">[1]SERVIÇO!#REF!</definedName>
    <definedName name="ADUCQT" localSheetId="1">[1]SERVIÇO!#REF!</definedName>
    <definedName name="ADUCQT">[2]serviço!#REF!</definedName>
    <definedName name="AITEM" localSheetId="6">[1]SERVIÇO!#REF!</definedName>
    <definedName name="AITEM" localSheetId="5">[1]SERVIÇO!#REF!</definedName>
    <definedName name="AITEM" localSheetId="2">[1]SERVIÇO!#REF!</definedName>
    <definedName name="AITEM" localSheetId="3">[1]SERVIÇO!#REF!</definedName>
    <definedName name="AITEM" localSheetId="4">[1]SERVIÇO!#REF!</definedName>
    <definedName name="AITEM" localSheetId="1">[1]SERVIÇO!#REF!</definedName>
    <definedName name="AITEM">[2]serviço!#REF!</definedName>
    <definedName name="ALTADUC" localSheetId="6">[1]SERVIÇO!#REF!</definedName>
    <definedName name="ALTADUC" localSheetId="5">[1]SERVIÇO!#REF!</definedName>
    <definedName name="ALTADUC" localSheetId="2">[1]SERVIÇO!#REF!</definedName>
    <definedName name="ALTADUC" localSheetId="3">[1]SERVIÇO!#REF!</definedName>
    <definedName name="ALTADUC" localSheetId="4">[1]SERVIÇO!#REF!</definedName>
    <definedName name="ALTADUC" localSheetId="1">[1]SERVIÇO!#REF!</definedName>
    <definedName name="ALTADUC">[2]serviço!#REF!</definedName>
    <definedName name="ALTBOMB" localSheetId="6">[1]SERVIÇO!#REF!</definedName>
    <definedName name="ALTBOMB" localSheetId="5">[1]SERVIÇO!#REF!</definedName>
    <definedName name="ALTBOMB" localSheetId="2">[1]SERVIÇO!#REF!</definedName>
    <definedName name="ALTBOMB" localSheetId="3">[1]SERVIÇO!#REF!</definedName>
    <definedName name="ALTBOMB" localSheetId="4">[1]SERVIÇO!#REF!</definedName>
    <definedName name="ALTBOMB" localSheetId="1">[1]SERVIÇO!#REF!</definedName>
    <definedName name="ALTBOMB">[2]serviço!#REF!</definedName>
    <definedName name="ALTCAP" localSheetId="6">[1]SERVIÇO!#REF!</definedName>
    <definedName name="ALTCAP" localSheetId="5">[1]SERVIÇO!#REF!</definedName>
    <definedName name="ALTCAP" localSheetId="2">[1]SERVIÇO!#REF!</definedName>
    <definedName name="ALTCAP" localSheetId="3">[1]SERVIÇO!#REF!</definedName>
    <definedName name="ALTCAP" localSheetId="4">[1]SERVIÇO!#REF!</definedName>
    <definedName name="ALTCAP" localSheetId="1">[1]SERVIÇO!#REF!</definedName>
    <definedName name="ALTCAP">[2]serviço!#REF!</definedName>
    <definedName name="ALTDER" localSheetId="6">[1]SERVIÇO!#REF!</definedName>
    <definedName name="ALTDER" localSheetId="5">[1]SERVIÇO!#REF!</definedName>
    <definedName name="ALTDER" localSheetId="2">[1]SERVIÇO!#REF!</definedName>
    <definedName name="ALTDER" localSheetId="3">[1]SERVIÇO!#REF!</definedName>
    <definedName name="ALTDER" localSheetId="4">[1]SERVIÇO!#REF!</definedName>
    <definedName name="ALTDER" localSheetId="1">[1]SERVIÇO!#REF!</definedName>
    <definedName name="ALTDER">[2]serviço!#REF!</definedName>
    <definedName name="ALTEQUIP" localSheetId="6">[1]SERVIÇO!#REF!</definedName>
    <definedName name="ALTEQUIP" localSheetId="5">[1]SERVIÇO!#REF!</definedName>
    <definedName name="ALTEQUIP" localSheetId="2">[1]SERVIÇO!#REF!</definedName>
    <definedName name="ALTEQUIP" localSheetId="3">[1]SERVIÇO!#REF!</definedName>
    <definedName name="ALTEQUIP" localSheetId="4">[1]SERVIÇO!#REF!</definedName>
    <definedName name="ALTEQUIP" localSheetId="1">[1]SERVIÇO!#REF!</definedName>
    <definedName name="ALTEQUIP">[2]serviço!#REF!</definedName>
    <definedName name="ALTIEQP" localSheetId="6">[1]SERVIÇO!#REF!</definedName>
    <definedName name="ALTIEQP" localSheetId="5">[1]SERVIÇO!#REF!</definedName>
    <definedName name="ALTIEQP" localSheetId="2">[1]SERVIÇO!#REF!</definedName>
    <definedName name="ALTIEQP" localSheetId="3">[1]SERVIÇO!#REF!</definedName>
    <definedName name="ALTIEQP" localSheetId="4">[1]SERVIÇO!#REF!</definedName>
    <definedName name="ALTIEQP" localSheetId="1">[1]SERVIÇO!#REF!</definedName>
    <definedName name="ALTIEQP">[2]serviço!#REF!</definedName>
    <definedName name="ALTMUR" localSheetId="6">[1]SERVIÇO!#REF!</definedName>
    <definedName name="ALTMUR" localSheetId="5">[1]SERVIÇO!#REF!</definedName>
    <definedName name="ALTMUR" localSheetId="2">[1]SERVIÇO!#REF!</definedName>
    <definedName name="ALTMUR" localSheetId="3">[1]SERVIÇO!#REF!</definedName>
    <definedName name="ALTMUR" localSheetId="4">[1]SERVIÇO!#REF!</definedName>
    <definedName name="ALTMUR" localSheetId="1">[1]SERVIÇO!#REF!</definedName>
    <definedName name="ALTMUR">[2]serviço!#REF!</definedName>
    <definedName name="ALTRES10" localSheetId="6">[1]SERVIÇO!#REF!</definedName>
    <definedName name="ALTRES10" localSheetId="5">[1]SERVIÇO!#REF!</definedName>
    <definedName name="ALTRES10" localSheetId="2">[1]SERVIÇO!#REF!</definedName>
    <definedName name="ALTRES10" localSheetId="3">[1]SERVIÇO!#REF!</definedName>
    <definedName name="ALTRES10" localSheetId="4">[1]SERVIÇO!#REF!</definedName>
    <definedName name="ALTRES10" localSheetId="1">[1]SERVIÇO!#REF!</definedName>
    <definedName name="ALTRES10">[2]serviço!#REF!</definedName>
    <definedName name="ALTRES15" localSheetId="6">[1]SERVIÇO!#REF!</definedName>
    <definedName name="ALTRES15" localSheetId="5">[1]SERVIÇO!#REF!</definedName>
    <definedName name="ALTRES15" localSheetId="2">[1]SERVIÇO!#REF!</definedName>
    <definedName name="ALTRES15" localSheetId="3">[1]SERVIÇO!#REF!</definedName>
    <definedName name="ALTRES15" localSheetId="4">[1]SERVIÇO!#REF!</definedName>
    <definedName name="ALTRES15" localSheetId="1">[1]SERVIÇO!#REF!</definedName>
    <definedName name="ALTRES15">[2]serviço!#REF!</definedName>
    <definedName name="ALTRES20" localSheetId="6">[1]SERVIÇO!#REF!</definedName>
    <definedName name="ALTRES20" localSheetId="5">[1]SERVIÇO!#REF!</definedName>
    <definedName name="ALTRES20" localSheetId="2">[1]SERVIÇO!#REF!</definedName>
    <definedName name="ALTRES20" localSheetId="3">[1]SERVIÇO!#REF!</definedName>
    <definedName name="ALTRES20" localSheetId="4">[1]SERVIÇO!#REF!</definedName>
    <definedName name="ALTRES20" localSheetId="1">[1]SERVIÇO!#REF!</definedName>
    <definedName name="ALTRES20">[2]serviço!#REF!</definedName>
    <definedName name="ALTTRANS" localSheetId="6">[1]SERVIÇO!#REF!</definedName>
    <definedName name="ALTTRANS" localSheetId="5">[1]SERVIÇO!#REF!</definedName>
    <definedName name="ALTTRANS" localSheetId="2">[1]SERVIÇO!#REF!</definedName>
    <definedName name="ALTTRANS" localSheetId="3">[1]SERVIÇO!#REF!</definedName>
    <definedName name="ALTTRANS" localSheetId="4">[1]SERVIÇO!#REF!</definedName>
    <definedName name="ALTTRANS" localSheetId="1">[1]SERVIÇO!#REF!</definedName>
    <definedName name="ALTTRANS">[2]serviço!#REF!</definedName>
    <definedName name="ANA" localSheetId="6">'[3]ORCAMENTO ANALITICO '!$D$10:$I$1832</definedName>
    <definedName name="ANA" localSheetId="5">'[3]ORCAMENTO ANALITICO '!$D$10:$I$1832</definedName>
    <definedName name="ANA" localSheetId="2">'[4]ORCAMENTO ANALITICO '!$D$10:$I$1832</definedName>
    <definedName name="ANA" localSheetId="3">'[3]ORCAMENTO ANALITICO '!$D$10:$I$1832</definedName>
    <definedName name="ANA" localSheetId="4">'[3]ORCAMENTO ANALITICO '!$D$10:$I$1832</definedName>
    <definedName name="ANA" localSheetId="1">'[3]ORCAMENTO ANALITICO '!$D$10:$I$1832</definedName>
    <definedName name="ANA">'[5]ORCAMENTO ANALITICO '!$D$10:$I$1832</definedName>
    <definedName name="AQTEMP1" localSheetId="6">[1]SERVIÇO!#REF!</definedName>
    <definedName name="AQTEMP1" localSheetId="5">[1]SERVIÇO!#REF!</definedName>
    <definedName name="AQTEMP1" localSheetId="2">[1]SERVIÇO!#REF!</definedName>
    <definedName name="AQTEMP1" localSheetId="3">[1]SERVIÇO!#REF!</definedName>
    <definedName name="AQTEMP1" localSheetId="4">[1]SERVIÇO!#REF!</definedName>
    <definedName name="AQTEMP1" localSheetId="1">[1]SERVIÇO!#REF!</definedName>
    <definedName name="AQTEMP1">[2]serviço!#REF!</definedName>
    <definedName name="AQTEMP2" localSheetId="6">[1]SERVIÇO!#REF!</definedName>
    <definedName name="AQTEMP2" localSheetId="5">[1]SERVIÇO!#REF!</definedName>
    <definedName name="AQTEMP2" localSheetId="2">[1]SERVIÇO!#REF!</definedName>
    <definedName name="AQTEMP2" localSheetId="3">[1]SERVIÇO!#REF!</definedName>
    <definedName name="AQTEMP2" localSheetId="4">[1]SERVIÇO!#REF!</definedName>
    <definedName name="AQTEMP2" localSheetId="1">[1]SERVIÇO!#REF!</definedName>
    <definedName name="AQTEMP2">[2]serviço!#REF!</definedName>
    <definedName name="_xlnm.Print_Area" localSheetId="6">'BDI EQUIPAMENTO'!$A$1:$H$42</definedName>
    <definedName name="_xlnm.Print_Area" localSheetId="5">'BDI SERVIÇOS'!$A$1:$H$45</definedName>
    <definedName name="_xlnm.Print_Area" localSheetId="2">COMPOSIÇÕES!$A$1:$J$189</definedName>
    <definedName name="_xlnm.Print_Area" localSheetId="3">CRONOGRAMA!$A$1:$L$199</definedName>
    <definedName name="_xlnm.Print_Area" localSheetId="4">'ENCARGOS SOCIAIS'!$A$1:$M$48</definedName>
    <definedName name="_xlnm.Print_Area" localSheetId="1">'ORÇAMENTO SINTÉTICO'!$A$1:$I$250</definedName>
    <definedName name="ARQ" localSheetId="6">[1]SERVIÇO!#REF!</definedName>
    <definedName name="ARQ" localSheetId="5">[1]SERVIÇO!#REF!</definedName>
    <definedName name="ARQ" localSheetId="2">[1]SERVIÇO!#REF!</definedName>
    <definedName name="ARQ" localSheetId="3">[1]SERVIÇO!#REF!</definedName>
    <definedName name="ARQ" localSheetId="4">[1]SERVIÇO!#REF!</definedName>
    <definedName name="ARQ" localSheetId="1">[1]SERVIÇO!#REF!</definedName>
    <definedName name="ARQ">[2]serviço!#REF!</definedName>
    <definedName name="ARQERR" localSheetId="6">[1]SERVIÇO!#REF!</definedName>
    <definedName name="ARQERR" localSheetId="5">[1]SERVIÇO!#REF!</definedName>
    <definedName name="ARQERR" localSheetId="2">[1]SERVIÇO!#REF!</definedName>
    <definedName name="ARQERR" localSheetId="3">[1]SERVIÇO!#REF!</definedName>
    <definedName name="ARQERR" localSheetId="4">[1]SERVIÇO!#REF!</definedName>
    <definedName name="ARQERR" localSheetId="1">[1]SERVIÇO!#REF!</definedName>
    <definedName name="ARQERR">[2]serviço!#REF!</definedName>
    <definedName name="ARQMARC" localSheetId="6">[1]SERVIÇO!#REF!</definedName>
    <definedName name="ARQMARC" localSheetId="5">[1]SERVIÇO!#REF!</definedName>
    <definedName name="ARQMARC" localSheetId="2">[1]SERVIÇO!#REF!</definedName>
    <definedName name="ARQMARC" localSheetId="3">[1]SERVIÇO!#REF!</definedName>
    <definedName name="ARQMARC" localSheetId="4">[1]SERVIÇO!#REF!</definedName>
    <definedName name="ARQMARC" localSheetId="1">[1]SERVIÇO!#REF!</definedName>
    <definedName name="ARQMARC">[2]serviço!#REF!</definedName>
    <definedName name="ARQPLAN" localSheetId="6">[1]SERVIÇO!#REF!</definedName>
    <definedName name="ARQPLAN" localSheetId="5">[1]SERVIÇO!#REF!</definedName>
    <definedName name="ARQPLAN" localSheetId="2">[1]SERVIÇO!#REF!</definedName>
    <definedName name="ARQPLAN" localSheetId="3">[1]SERVIÇO!#REF!</definedName>
    <definedName name="ARQPLAN" localSheetId="4">[1]SERVIÇO!#REF!</definedName>
    <definedName name="ARQPLAN" localSheetId="1">[1]SERVIÇO!#REF!</definedName>
    <definedName name="ARQPLAN">[2]serviço!#REF!</definedName>
    <definedName name="ARQT" localSheetId="6">[1]SERVIÇO!#REF!</definedName>
    <definedName name="ARQT" localSheetId="5">[1]SERVIÇO!#REF!</definedName>
    <definedName name="ARQT" localSheetId="2">[1]SERVIÇO!#REF!</definedName>
    <definedName name="ARQT" localSheetId="3">[1]SERVIÇO!#REF!</definedName>
    <definedName name="ARQT" localSheetId="4">[1]SERVIÇO!#REF!</definedName>
    <definedName name="ARQT" localSheetId="1">[1]SERVIÇO!#REF!</definedName>
    <definedName name="ARQT">[2]serviço!#REF!</definedName>
    <definedName name="ARQTEMP" localSheetId="6">[1]SERVIÇO!#REF!</definedName>
    <definedName name="ARQTEMP" localSheetId="5">[1]SERVIÇO!#REF!</definedName>
    <definedName name="ARQTEMP" localSheetId="2">[1]SERVIÇO!#REF!</definedName>
    <definedName name="ARQTEMP" localSheetId="3">[1]SERVIÇO!#REF!</definedName>
    <definedName name="ARQTEMP" localSheetId="4">[1]SERVIÇO!#REF!</definedName>
    <definedName name="ARQTEMP" localSheetId="1">[1]SERVIÇO!#REF!</definedName>
    <definedName name="ARQTEMP">[2]serviço!#REF!</definedName>
    <definedName name="ARQTXT" localSheetId="6">[1]SERVIÇO!#REF!</definedName>
    <definedName name="ARQTXT" localSheetId="5">[1]SERVIÇO!#REF!</definedName>
    <definedName name="ARQTXT" localSheetId="2">[1]SERVIÇO!#REF!</definedName>
    <definedName name="ARQTXT" localSheetId="3">[1]SERVIÇO!#REF!</definedName>
    <definedName name="ARQTXT" localSheetId="4">[1]SERVIÇO!#REF!</definedName>
    <definedName name="ARQTXT" localSheetId="1">[1]SERVIÇO!#REF!</definedName>
    <definedName name="ARQTXT">[2]serviço!#REF!</definedName>
    <definedName name="ARTEMP" localSheetId="6">[1]SERVIÇO!#REF!</definedName>
    <definedName name="ARTEMP" localSheetId="5">[1]SERVIÇO!#REF!</definedName>
    <definedName name="ARTEMP" localSheetId="2">[1]SERVIÇO!#REF!</definedName>
    <definedName name="ARTEMP" localSheetId="3">[1]SERVIÇO!#REF!</definedName>
    <definedName name="ARTEMP" localSheetId="4">[1]SERVIÇO!#REF!</definedName>
    <definedName name="ARTEMP" localSheetId="1">[1]SERVIÇO!#REF!</definedName>
    <definedName name="ARTEMP">[2]serviço!#REF!</definedName>
    <definedName name="ass" localSheetId="6">[1]SERVIÇO!#REF!</definedName>
    <definedName name="ass" localSheetId="5">[1]SERVIÇO!#REF!</definedName>
    <definedName name="ass" localSheetId="2">[1]SERVIÇO!#REF!</definedName>
    <definedName name="ass" localSheetId="3">[1]SERVIÇO!#REF!</definedName>
    <definedName name="ass" localSheetId="4">[1]SERVIÇO!#REF!</definedName>
    <definedName name="ass" localSheetId="1">[1]SERVIÇO!#REF!</definedName>
    <definedName name="ass">[2]serviço!#REF!</definedName>
    <definedName name="bebqt" localSheetId="6">[1]SERVIÇO!#REF!</definedName>
    <definedName name="bebqt" localSheetId="5">[1]SERVIÇO!#REF!</definedName>
    <definedName name="bebqt" localSheetId="2">[1]SERVIÇO!#REF!</definedName>
    <definedName name="bebqt" localSheetId="3">[1]SERVIÇO!#REF!</definedName>
    <definedName name="bebqt" localSheetId="4">[1]SERVIÇO!#REF!</definedName>
    <definedName name="bebqt" localSheetId="1">[1]SERVIÇO!#REF!</definedName>
    <definedName name="bebqt">[2]serviço!#REF!</definedName>
    <definedName name="CAMP" localSheetId="6">[1]SERVIÇO!#REF!</definedName>
    <definedName name="CAMP" localSheetId="5">[1]SERVIÇO!#REF!</definedName>
    <definedName name="CAMP" localSheetId="2">[1]SERVIÇO!#REF!</definedName>
    <definedName name="CAMP" localSheetId="3">[1]SERVIÇO!#REF!</definedName>
    <definedName name="CAMP" localSheetId="4">[1]SERVIÇO!#REF!</definedName>
    <definedName name="CAMP" localSheetId="1">[1]SERVIÇO!#REF!</definedName>
    <definedName name="CAMP">[2]serviço!#REF!</definedName>
    <definedName name="CHAFQT" localSheetId="6">[1]SERVIÇO!#REF!</definedName>
    <definedName name="CHAFQT" localSheetId="5">[1]SERVIÇO!#REF!</definedName>
    <definedName name="CHAFQT" localSheetId="2">[1]SERVIÇO!#REF!</definedName>
    <definedName name="CHAFQT" localSheetId="3">[1]SERVIÇO!#REF!</definedName>
    <definedName name="CHAFQT" localSheetId="4">[1]SERVIÇO!#REF!</definedName>
    <definedName name="CHAFQT" localSheetId="1">[1]SERVIÇO!#REF!</definedName>
    <definedName name="CHAFQT">[2]serviço!#REF!</definedName>
    <definedName name="COLSUB" localSheetId="6">[1]SERVIÇO!#REF!</definedName>
    <definedName name="COLSUB" localSheetId="5">[1]SERVIÇO!#REF!</definedName>
    <definedName name="COLSUB" localSheetId="2">[1]SERVIÇO!#REF!</definedName>
    <definedName name="COLSUB" localSheetId="3">[1]SERVIÇO!#REF!</definedName>
    <definedName name="COLSUB" localSheetId="4">[1]SERVIÇO!#REF!</definedName>
    <definedName name="COLSUB" localSheetId="1">[1]SERVIÇO!#REF!</definedName>
    <definedName name="COLSUB">[2]serviço!#REF!</definedName>
    <definedName name="CONT1" localSheetId="6">[1]SERVIÇO!#REF!</definedName>
    <definedName name="CONT1" localSheetId="5">[1]SERVIÇO!#REF!</definedName>
    <definedName name="CONT1" localSheetId="2">[1]SERVIÇO!#REF!</definedName>
    <definedName name="CONT1" localSheetId="3">[1]SERVIÇO!#REF!</definedName>
    <definedName name="CONT1" localSheetId="4">[1]SERVIÇO!#REF!</definedName>
    <definedName name="CONT1" localSheetId="1">[1]SERVIÇO!#REF!</definedName>
    <definedName name="CONT1">[2]serviço!#REF!</definedName>
    <definedName name="CONT2" localSheetId="6">[1]SERVIÇO!#REF!</definedName>
    <definedName name="CONT2" localSheetId="5">[1]SERVIÇO!#REF!</definedName>
    <definedName name="CONT2" localSheetId="2">[1]SERVIÇO!#REF!</definedName>
    <definedName name="CONT2" localSheetId="3">[1]SERVIÇO!#REF!</definedName>
    <definedName name="CONT2" localSheetId="4">[1]SERVIÇO!#REF!</definedName>
    <definedName name="CONT2" localSheetId="1">[1]SERVIÇO!#REF!</definedName>
    <definedName name="CONT2">[2]serviço!#REF!</definedName>
    <definedName name="CONT3" localSheetId="6">[1]SERVIÇO!#REF!</definedName>
    <definedName name="CONT3" localSheetId="5">[1]SERVIÇO!#REF!</definedName>
    <definedName name="CONT3" localSheetId="2">[1]SERVIÇO!#REF!</definedName>
    <definedName name="CONT3" localSheetId="3">[1]SERVIÇO!#REF!</definedName>
    <definedName name="CONT3" localSheetId="4">[1]SERVIÇO!#REF!</definedName>
    <definedName name="CONT3" localSheetId="1">[1]SERVIÇO!#REF!</definedName>
    <definedName name="CONT3">[2]serviço!#REF!</definedName>
    <definedName name="CONTAIT" localSheetId="6">[1]SERVIÇO!#REF!</definedName>
    <definedName name="CONTAIT" localSheetId="5">[1]SERVIÇO!#REF!</definedName>
    <definedName name="CONTAIT" localSheetId="2">[1]SERVIÇO!#REF!</definedName>
    <definedName name="CONTAIT" localSheetId="3">[1]SERVIÇO!#REF!</definedName>
    <definedName name="CONTAIT" localSheetId="4">[1]SERVIÇO!#REF!</definedName>
    <definedName name="CONTAIT" localSheetId="1">[1]SERVIÇO!#REF!</definedName>
    <definedName name="CONTAIT">[2]serviço!#REF!</definedName>
    <definedName name="CONTREC" localSheetId="6">[1]SERVIÇO!#REF!</definedName>
    <definedName name="CONTREC" localSheetId="5">[1]SERVIÇO!#REF!</definedName>
    <definedName name="CONTREC" localSheetId="2">[1]SERVIÇO!#REF!</definedName>
    <definedName name="CONTREC" localSheetId="3">[1]SERVIÇO!#REF!</definedName>
    <definedName name="CONTREC" localSheetId="4">[1]SERVIÇO!#REF!</definedName>
    <definedName name="CONTREC" localSheetId="1">[1]SERVIÇO!#REF!</definedName>
    <definedName name="CONTREC">[2]serviço!#REF!</definedName>
    <definedName name="CONTRES" localSheetId="6">[1]SERVIÇO!#REF!</definedName>
    <definedName name="CONTRES" localSheetId="5">[1]SERVIÇO!#REF!</definedName>
    <definedName name="CONTRES" localSheetId="2">[1]SERVIÇO!#REF!</definedName>
    <definedName name="CONTRES" localSheetId="3">[1]SERVIÇO!#REF!</definedName>
    <definedName name="CONTRES" localSheetId="4">[1]SERVIÇO!#REF!</definedName>
    <definedName name="CONTRES" localSheetId="1">[1]SERVIÇO!#REF!</definedName>
    <definedName name="CONTRES">[2]serviço!#REF!</definedName>
    <definedName name="CRITERX" localSheetId="6">[1]SERVIÇO!#REF!</definedName>
    <definedName name="CRITERX" localSheetId="5">[1]SERVIÇO!#REF!</definedName>
    <definedName name="CRITERX" localSheetId="2">[1]SERVIÇO!#REF!</definedName>
    <definedName name="CRITERX" localSheetId="3">[1]SERVIÇO!#REF!</definedName>
    <definedName name="CRITERX" localSheetId="4">[1]SERVIÇO!#REF!</definedName>
    <definedName name="CRITERX" localSheetId="1">[1]SERVIÇO!#REF!</definedName>
    <definedName name="CRITERX">[2]serviço!#REF!</definedName>
    <definedName name="DERIVQT" localSheetId="6">[1]SERVIÇO!#REF!</definedName>
    <definedName name="DERIVQT" localSheetId="5">[1]SERVIÇO!#REF!</definedName>
    <definedName name="DERIVQT" localSheetId="2">[1]SERVIÇO!#REF!</definedName>
    <definedName name="DERIVQT" localSheetId="3">[1]SERVIÇO!#REF!</definedName>
    <definedName name="DERIVQT" localSheetId="4">[1]SERVIÇO!#REF!</definedName>
    <definedName name="DERIVQT" localSheetId="1">[1]SERVIÇO!#REF!</definedName>
    <definedName name="DERIVQT">[2]serviço!#REF!</definedName>
    <definedName name="descnt" localSheetId="6">#REF!</definedName>
    <definedName name="descnt" localSheetId="5">#REF!</definedName>
    <definedName name="descnt" localSheetId="3">#REF!</definedName>
    <definedName name="descnt" localSheetId="4">#REF!</definedName>
    <definedName name="descnt" localSheetId="1">#REF!</definedName>
    <definedName name="descnt">#REF!</definedName>
    <definedName name="descont" localSheetId="6">#REF!</definedName>
    <definedName name="descont" localSheetId="5">#REF!</definedName>
    <definedName name="descont" localSheetId="3">#REF!</definedName>
    <definedName name="descont" localSheetId="4">#REF!</definedName>
    <definedName name="descont" localSheetId="1">#REF!</definedName>
    <definedName name="descont">#REF!</definedName>
    <definedName name="DIFQT" localSheetId="6">[1]SERVIÇO!#REF!</definedName>
    <definedName name="DIFQT" localSheetId="5">[1]SERVIÇO!#REF!</definedName>
    <definedName name="DIFQT" localSheetId="2">[1]SERVIÇO!#REF!</definedName>
    <definedName name="DIFQT" localSheetId="3">[1]SERVIÇO!#REF!</definedName>
    <definedName name="DIFQT" localSheetId="4">[1]SERVIÇO!#REF!</definedName>
    <definedName name="DIFQT" localSheetId="1">[1]SERVIÇO!#REF!</definedName>
    <definedName name="DIFQT">[2]serviço!#REF!</definedName>
    <definedName name="EQPOTENC" localSheetId="6">[1]SERVIÇO!#REF!</definedName>
    <definedName name="EQPOTENC" localSheetId="5">[1]SERVIÇO!#REF!</definedName>
    <definedName name="EQPOTENC" localSheetId="2">[1]SERVIÇO!#REF!</definedName>
    <definedName name="EQPOTENC" localSheetId="3">[1]SERVIÇO!#REF!</definedName>
    <definedName name="EQPOTENC" localSheetId="4">[1]SERVIÇO!#REF!</definedName>
    <definedName name="EQPOTENC" localSheetId="1">[1]SERVIÇO!#REF!</definedName>
    <definedName name="EQPOTENC">[2]serviço!#REF!</definedName>
    <definedName name="FCRITER" localSheetId="6">[1]SERVIÇO!#REF!</definedName>
    <definedName name="FCRITER" localSheetId="5">[1]SERVIÇO!#REF!</definedName>
    <definedName name="FCRITER" localSheetId="2">[1]SERVIÇO!#REF!</definedName>
    <definedName name="FCRITER" localSheetId="3">[1]SERVIÇO!#REF!</definedName>
    <definedName name="FCRITER" localSheetId="4">[1]SERVIÇO!#REF!</definedName>
    <definedName name="FCRITER" localSheetId="1">[1]SERVIÇO!#REF!</definedName>
    <definedName name="FCRITER">[2]serviço!#REF!</definedName>
    <definedName name="HOJE" localSheetId="6">[1]SERVIÇO!#REF!</definedName>
    <definedName name="HOJE" localSheetId="5">[1]SERVIÇO!#REF!</definedName>
    <definedName name="HOJE" localSheetId="2">[1]SERVIÇO!#REF!</definedName>
    <definedName name="HOJE" localSheetId="3">[1]SERVIÇO!#REF!</definedName>
    <definedName name="HOJE" localSheetId="4">[1]SERVIÇO!#REF!</definedName>
    <definedName name="HOJE" localSheetId="1">[1]SERVIÇO!#REF!</definedName>
    <definedName name="HOJE">[2]serviço!#REF!</definedName>
    <definedName name="IMPF" localSheetId="6">[1]SERVIÇO!#REF!</definedName>
    <definedName name="IMPF" localSheetId="5">[1]SERVIÇO!#REF!</definedName>
    <definedName name="IMPF" localSheetId="2">[1]SERVIÇO!#REF!</definedName>
    <definedName name="IMPF" localSheetId="3">[1]SERVIÇO!#REF!</definedName>
    <definedName name="IMPF" localSheetId="4">[1]SERVIÇO!#REF!</definedName>
    <definedName name="IMPF" localSheetId="1">[1]SERVIÇO!#REF!</definedName>
    <definedName name="IMPF">[2]serviço!#REF!</definedName>
    <definedName name="IMPI" localSheetId="6">[1]SERVIÇO!#REF!</definedName>
    <definedName name="IMPI" localSheetId="5">[1]SERVIÇO!#REF!</definedName>
    <definedName name="IMPI" localSheetId="2">[1]SERVIÇO!#REF!</definedName>
    <definedName name="IMPI" localSheetId="3">[1]SERVIÇO!#REF!</definedName>
    <definedName name="IMPI" localSheetId="4">[1]SERVIÇO!#REF!</definedName>
    <definedName name="IMPI" localSheetId="1">[1]SERVIÇO!#REF!</definedName>
    <definedName name="IMPI">[2]serviço!#REF!</definedName>
    <definedName name="Insumos">'[6]RELAÇÃO - COMPOSIÇÕES E INSUMOS'!$A$7:$D$337</definedName>
    <definedName name="ITEMCONT" localSheetId="6">[1]SERVIÇO!#REF!</definedName>
    <definedName name="ITEMCONT" localSheetId="5">[1]SERVIÇO!#REF!</definedName>
    <definedName name="ITEMCONT" localSheetId="2">[1]SERVIÇO!#REF!</definedName>
    <definedName name="ITEMCONT" localSheetId="3">[1]SERVIÇO!#REF!</definedName>
    <definedName name="ITEMCONT" localSheetId="4">[1]SERVIÇO!#REF!</definedName>
    <definedName name="ITEMCONT" localSheetId="1">[1]SERVIÇO!#REF!</definedName>
    <definedName name="ITEMCONT">[2]serviço!#REF!</definedName>
    <definedName name="ITEMDER" localSheetId="6">[1]SERVIÇO!#REF!</definedName>
    <definedName name="ITEMDER" localSheetId="5">[1]SERVIÇO!#REF!</definedName>
    <definedName name="ITEMDER" localSheetId="2">[1]SERVIÇO!#REF!</definedName>
    <definedName name="ITEMDER" localSheetId="3">[1]SERVIÇO!#REF!</definedName>
    <definedName name="ITEMDER" localSheetId="4">[1]SERVIÇO!#REF!</definedName>
    <definedName name="ITEMDER" localSheetId="1">[1]SERVIÇO!#REF!</definedName>
    <definedName name="ITEMDER">[2]serviço!#REF!</definedName>
    <definedName name="ITEMEQP" localSheetId="6">[1]SERVIÇO!#REF!</definedName>
    <definedName name="ITEMEQP" localSheetId="5">[1]SERVIÇO!#REF!</definedName>
    <definedName name="ITEMEQP" localSheetId="2">[1]SERVIÇO!#REF!</definedName>
    <definedName name="ITEMEQP" localSheetId="3">[1]SERVIÇO!#REF!</definedName>
    <definedName name="ITEMEQP" localSheetId="4">[1]SERVIÇO!#REF!</definedName>
    <definedName name="ITEMEQP" localSheetId="1">[1]SERVIÇO!#REF!</definedName>
    <definedName name="ITEMEQP">[2]serviço!#REF!</definedName>
    <definedName name="ITEMMUR" localSheetId="6">[1]SERVIÇO!#REF!</definedName>
    <definedName name="ITEMMUR" localSheetId="5">[1]SERVIÇO!#REF!</definedName>
    <definedName name="ITEMMUR" localSheetId="2">[1]SERVIÇO!#REF!</definedName>
    <definedName name="ITEMMUR" localSheetId="3">[1]SERVIÇO!#REF!</definedName>
    <definedName name="ITEMMUR" localSheetId="4">[1]SERVIÇO!#REF!</definedName>
    <definedName name="ITEMMUR" localSheetId="1">[1]SERVIÇO!#REF!</definedName>
    <definedName name="ITEMMUR">[2]serviço!#REF!</definedName>
    <definedName name="ITEMR15" localSheetId="6">[1]SERVIÇO!#REF!</definedName>
    <definedName name="ITEMR15" localSheetId="5">[1]SERVIÇO!#REF!</definedName>
    <definedName name="ITEMR15" localSheetId="2">[1]SERVIÇO!#REF!</definedName>
    <definedName name="ITEMR15" localSheetId="3">[1]SERVIÇO!#REF!</definedName>
    <definedName name="ITEMR15" localSheetId="4">[1]SERVIÇO!#REF!</definedName>
    <definedName name="ITEMR15" localSheetId="1">[1]SERVIÇO!#REF!</definedName>
    <definedName name="ITEMR15">[2]serviço!#REF!</definedName>
    <definedName name="ITEMR20" localSheetId="6">[1]SERVIÇO!#REF!</definedName>
    <definedName name="ITEMR20" localSheetId="5">[1]SERVIÇO!#REF!</definedName>
    <definedName name="ITEMR20" localSheetId="2">[1]SERVIÇO!#REF!</definedName>
    <definedName name="ITEMR20" localSheetId="3">[1]SERVIÇO!#REF!</definedName>
    <definedName name="ITEMR20" localSheetId="4">[1]SERVIÇO!#REF!</definedName>
    <definedName name="ITEMR20" localSheetId="1">[1]SERVIÇO!#REF!</definedName>
    <definedName name="ITEMR20">[2]serviço!#REF!</definedName>
    <definedName name="ITEMTRANS" localSheetId="6">[1]SERVIÇO!#REF!</definedName>
    <definedName name="ITEMTRANS" localSheetId="5">[1]SERVIÇO!#REF!</definedName>
    <definedName name="ITEMTRANS" localSheetId="2">[1]SERVIÇO!#REF!</definedName>
    <definedName name="ITEMTRANS" localSheetId="3">[1]SERVIÇO!#REF!</definedName>
    <definedName name="ITEMTRANS" localSheetId="4">[1]SERVIÇO!#REF!</definedName>
    <definedName name="ITEMTRANS" localSheetId="1">[1]SERVIÇO!#REF!</definedName>
    <definedName name="ITEMTRANS">[2]serviço!#REF!</definedName>
    <definedName name="ITENS" localSheetId="6">[1]SERVIÇO!#REF!</definedName>
    <definedName name="ITENS" localSheetId="5">[1]SERVIÇO!#REF!</definedName>
    <definedName name="ITENS" localSheetId="2">[1]SERVIÇO!#REF!</definedName>
    <definedName name="ITENS" localSheetId="3">[1]SERVIÇO!#REF!</definedName>
    <definedName name="ITENS" localSheetId="4">[1]SERVIÇO!#REF!</definedName>
    <definedName name="ITENS" localSheetId="1">[1]SERVIÇO!#REF!</definedName>
    <definedName name="ITENS">[2]serviço!#REF!</definedName>
    <definedName name="ITENS0" localSheetId="6">[1]SERVIÇO!#REF!</definedName>
    <definedName name="ITENS0" localSheetId="5">[1]SERVIÇO!#REF!</definedName>
    <definedName name="ITENS0" localSheetId="2">[1]SERVIÇO!#REF!</definedName>
    <definedName name="ITENS0" localSheetId="3">[1]SERVIÇO!#REF!</definedName>
    <definedName name="ITENS0" localSheetId="4">[1]SERVIÇO!#REF!</definedName>
    <definedName name="ITENS0" localSheetId="1">[1]SERVIÇO!#REF!</definedName>
    <definedName name="ITENS0">[2]serviço!#REF!</definedName>
    <definedName name="ITENS1" localSheetId="6">[1]SERVIÇO!#REF!</definedName>
    <definedName name="ITENS1" localSheetId="5">[1]SERVIÇO!#REF!</definedName>
    <definedName name="ITENS1" localSheetId="2">[1]SERVIÇO!#REF!</definedName>
    <definedName name="ITENS1" localSheetId="3">[1]SERVIÇO!#REF!</definedName>
    <definedName name="ITENS1" localSheetId="4">[1]SERVIÇO!#REF!</definedName>
    <definedName name="ITENS1" localSheetId="1">[1]SERVIÇO!#REF!</definedName>
    <definedName name="ITENS1">[2]serviço!#REF!</definedName>
    <definedName name="ITENSP" localSheetId="6">[1]SERVIÇO!#REF!</definedName>
    <definedName name="ITENSP" localSheetId="5">[1]SERVIÇO!#REF!</definedName>
    <definedName name="ITENSP" localSheetId="2">[1]SERVIÇO!#REF!</definedName>
    <definedName name="ITENSP" localSheetId="3">[1]SERVIÇO!#REF!</definedName>
    <definedName name="ITENSP" localSheetId="4">[1]SERVIÇO!#REF!</definedName>
    <definedName name="ITENSP" localSheetId="1">[1]SERVIÇO!#REF!</definedName>
    <definedName name="ITENSP">[2]serviço!#REF!</definedName>
    <definedName name="ITENSPMED" localSheetId="6">[1]SERVIÇO!#REF!</definedName>
    <definedName name="ITENSPMED" localSheetId="5">[1]SERVIÇO!#REF!</definedName>
    <definedName name="ITENSPMED" localSheetId="2">[1]SERVIÇO!#REF!</definedName>
    <definedName name="ITENSPMED" localSheetId="3">[1]SERVIÇO!#REF!</definedName>
    <definedName name="ITENSPMED" localSheetId="4">[1]SERVIÇO!#REF!</definedName>
    <definedName name="ITENSPMED" localSheetId="1">[1]SERVIÇO!#REF!</definedName>
    <definedName name="ITENSPMED">[2]serviço!#REF!</definedName>
    <definedName name="LIN" localSheetId="6">[1]SERVIÇO!#REF!</definedName>
    <definedName name="LIN" localSheetId="5">[1]SERVIÇO!#REF!</definedName>
    <definedName name="LIN" localSheetId="2">[1]SERVIÇO!#REF!</definedName>
    <definedName name="LIN" localSheetId="3">[1]SERVIÇO!#REF!</definedName>
    <definedName name="LIN" localSheetId="4">[1]SERVIÇO!#REF!</definedName>
    <definedName name="LIN" localSheetId="1">[1]SERVIÇO!#REF!</definedName>
    <definedName name="LIN">[2]serviço!#REF!</definedName>
    <definedName name="LISTSEL" localSheetId="6">[1]SERVIÇO!#REF!</definedName>
    <definedName name="LISTSEL" localSheetId="5">[1]SERVIÇO!#REF!</definedName>
    <definedName name="LISTSEL" localSheetId="2">[1]SERVIÇO!#REF!</definedName>
    <definedName name="LISTSEL" localSheetId="3">[1]SERVIÇO!#REF!</definedName>
    <definedName name="LISTSEL" localSheetId="4">[1]SERVIÇO!#REF!</definedName>
    <definedName name="LISTSEL" localSheetId="1">[1]SERVIÇO!#REF!</definedName>
    <definedName name="LISTSEL">[2]serviço!#REF!</definedName>
    <definedName name="LOCAB" localSheetId="6">[1]SERVIÇO!#REF!</definedName>
    <definedName name="LOCAB" localSheetId="5">[1]SERVIÇO!#REF!</definedName>
    <definedName name="LOCAB" localSheetId="2">[1]SERVIÇO!#REF!</definedName>
    <definedName name="LOCAB" localSheetId="3">[1]SERVIÇO!#REF!</definedName>
    <definedName name="LOCAB" localSheetId="4">[1]SERVIÇO!#REF!</definedName>
    <definedName name="LOCAB" localSheetId="1">[1]SERVIÇO!#REF!</definedName>
    <definedName name="LOCAB">[2]serviço!#REF!</definedName>
    <definedName name="LOCAL" localSheetId="6">[1]SERVIÇO!#REF!</definedName>
    <definedName name="LOCAL" localSheetId="5">[1]SERVIÇO!#REF!</definedName>
    <definedName name="LOCAL" localSheetId="2">[1]SERVIÇO!#REF!</definedName>
    <definedName name="LOCAL" localSheetId="3">[1]SERVIÇO!#REF!</definedName>
    <definedName name="LOCAL" localSheetId="4">[1]SERVIÇO!#REF!</definedName>
    <definedName name="LOCAL" localSheetId="1">[1]SERVIÇO!#REF!</definedName>
    <definedName name="LOCAL">[2]serviço!#REF!</definedName>
    <definedName name="M.O" localSheetId="6">[7]M.O.!$A$3:$H$239</definedName>
    <definedName name="M.O" localSheetId="5">[7]M.O.!$A$3:$H$239</definedName>
    <definedName name="M.O" localSheetId="2">[8]M.O.!$A$3:$H$239</definedName>
    <definedName name="M.O" localSheetId="3">[7]M.O.!$A$3:$H$239</definedName>
    <definedName name="M.O" localSheetId="4">[7]M.O.!$A$3:$H$239</definedName>
    <definedName name="M.O" localSheetId="1">[7]M.O.!$A$3:$H$239</definedName>
    <definedName name="M.O">[9]M.O.!$A$3:$H$239</definedName>
    <definedName name="MARCAX" localSheetId="6">[1]SERVIÇO!#REF!</definedName>
    <definedName name="MARCAX" localSheetId="5">[1]SERVIÇO!#REF!</definedName>
    <definedName name="MARCAX" localSheetId="2">[1]SERVIÇO!#REF!</definedName>
    <definedName name="MARCAX" localSheetId="3">[1]SERVIÇO!#REF!</definedName>
    <definedName name="MARCAX" localSheetId="4">[1]SERVIÇO!#REF!</definedName>
    <definedName name="MARCAX" localSheetId="1">[1]SERVIÇO!#REF!</definedName>
    <definedName name="MARCAX">[2]serviço!#REF!</definedName>
    <definedName name="MENUBOM" localSheetId="6">[1]SERVIÇO!#REF!</definedName>
    <definedName name="MENUBOM" localSheetId="5">[1]SERVIÇO!#REF!</definedName>
    <definedName name="MENUBOM" localSheetId="2">[1]SERVIÇO!#REF!</definedName>
    <definedName name="MENUBOM" localSheetId="3">[1]SERVIÇO!#REF!</definedName>
    <definedName name="MENUBOM" localSheetId="4">[1]SERVIÇO!#REF!</definedName>
    <definedName name="MENUBOM" localSheetId="1">[1]SERVIÇO!#REF!</definedName>
    <definedName name="MENUBOM">[2]serviço!#REF!</definedName>
    <definedName name="MENUEQP" localSheetId="6">[1]SERVIÇO!#REF!</definedName>
    <definedName name="MENUEQP" localSheetId="5">[1]SERVIÇO!#REF!</definedName>
    <definedName name="MENUEQP" localSheetId="2">[1]SERVIÇO!#REF!</definedName>
    <definedName name="MENUEQP" localSheetId="3">[1]SERVIÇO!#REF!</definedName>
    <definedName name="MENUEQP" localSheetId="4">[1]SERVIÇO!#REF!</definedName>
    <definedName name="MENUEQP" localSheetId="1">[1]SERVIÇO!#REF!</definedName>
    <definedName name="MENUEQP">[2]serviço!#REF!</definedName>
    <definedName name="MENUFIM" localSheetId="6">[1]SERVIÇO!#REF!</definedName>
    <definedName name="MENUFIM" localSheetId="5">[1]SERVIÇO!#REF!</definedName>
    <definedName name="MENUFIM" localSheetId="2">[1]SERVIÇO!#REF!</definedName>
    <definedName name="MENUFIM" localSheetId="3">[1]SERVIÇO!#REF!</definedName>
    <definedName name="MENUFIM" localSheetId="4">[1]SERVIÇO!#REF!</definedName>
    <definedName name="MENUFIM" localSheetId="1">[1]SERVIÇO!#REF!</definedName>
    <definedName name="MENUFIM">[2]serviço!#REF!</definedName>
    <definedName name="MENUMED" localSheetId="6">[1]SERVIÇO!#REF!</definedName>
    <definedName name="MENUMED" localSheetId="5">[1]SERVIÇO!#REF!</definedName>
    <definedName name="MENUMED" localSheetId="2">[1]SERVIÇO!#REF!</definedName>
    <definedName name="MENUMED" localSheetId="3">[1]SERVIÇO!#REF!</definedName>
    <definedName name="MENUMED" localSheetId="4">[1]SERVIÇO!#REF!</definedName>
    <definedName name="MENUMED" localSheetId="1">[1]SERVIÇO!#REF!</definedName>
    <definedName name="MENUMED">[2]serviço!#REF!</definedName>
    <definedName name="MENUOBRA" localSheetId="6">[1]SERVIÇO!#REF!</definedName>
    <definedName name="MENUOBRA" localSheetId="5">[1]SERVIÇO!#REF!</definedName>
    <definedName name="MENUOBRA" localSheetId="2">[1]SERVIÇO!#REF!</definedName>
    <definedName name="MENUOBRA" localSheetId="3">[1]SERVIÇO!#REF!</definedName>
    <definedName name="MENUOBRA" localSheetId="4">[1]SERVIÇO!#REF!</definedName>
    <definedName name="MENUOBRA" localSheetId="1">[1]SERVIÇO!#REF!</definedName>
    <definedName name="MENUOBRA">[2]serviço!#REF!</definedName>
    <definedName name="MENUOUT" localSheetId="6">[1]SERVIÇO!#REF!</definedName>
    <definedName name="MENUOUT" localSheetId="5">[1]SERVIÇO!#REF!</definedName>
    <definedName name="MENUOUT" localSheetId="2">[1]SERVIÇO!#REF!</definedName>
    <definedName name="MENUOUT" localSheetId="3">[1]SERVIÇO!#REF!</definedName>
    <definedName name="MENUOUT" localSheetId="4">[1]SERVIÇO!#REF!</definedName>
    <definedName name="MENUOUT" localSheetId="1">[1]SERVIÇO!#REF!</definedName>
    <definedName name="MENUOUT">[2]serviço!#REF!</definedName>
    <definedName name="MENUOUTRO" localSheetId="6">[1]SERVIÇO!#REF!</definedName>
    <definedName name="MENUOUTRO" localSheetId="5">[1]SERVIÇO!#REF!</definedName>
    <definedName name="MENUOUTRO" localSheetId="2">[1]SERVIÇO!#REF!</definedName>
    <definedName name="MENUOUTRO" localSheetId="3">[1]SERVIÇO!#REF!</definedName>
    <definedName name="MENUOUTRO" localSheetId="4">[1]SERVIÇO!#REF!</definedName>
    <definedName name="MENUOUTRO" localSheetId="1">[1]SERVIÇO!#REF!</definedName>
    <definedName name="MENUOUTRO">[2]serviço!#REF!</definedName>
    <definedName name="menures" localSheetId="6">[1]SERVIÇO!#REF!</definedName>
    <definedName name="menures" localSheetId="5">[1]SERVIÇO!#REF!</definedName>
    <definedName name="menures" localSheetId="2">[1]SERVIÇO!#REF!</definedName>
    <definedName name="menures" localSheetId="3">[1]SERVIÇO!#REF!</definedName>
    <definedName name="menures" localSheetId="4">[1]SERVIÇO!#REF!</definedName>
    <definedName name="menures" localSheetId="1">[1]SERVIÇO!#REF!</definedName>
    <definedName name="menures">[2]serviço!#REF!</definedName>
    <definedName name="MUNICIPIO" localSheetId="6">[1]SERVIÇO!#REF!</definedName>
    <definedName name="MUNICIPIO" localSheetId="5">[1]SERVIÇO!#REF!</definedName>
    <definedName name="MUNICIPIO" localSheetId="2">[1]SERVIÇO!#REF!</definedName>
    <definedName name="MUNICIPIO" localSheetId="3">[1]SERVIÇO!#REF!</definedName>
    <definedName name="MUNICIPIO" localSheetId="4">[1]SERVIÇO!#REF!</definedName>
    <definedName name="MUNICIPIO" localSheetId="1">[1]SERVIÇO!#REF!</definedName>
    <definedName name="MUNICIPIO">[2]serviço!#REF!</definedName>
    <definedName name="MURBOMB" localSheetId="6">[1]SERVIÇO!#REF!</definedName>
    <definedName name="MURBOMB" localSheetId="5">[1]SERVIÇO!#REF!</definedName>
    <definedName name="MURBOMB" localSheetId="2">[1]SERVIÇO!#REF!</definedName>
    <definedName name="MURBOMB" localSheetId="3">[1]SERVIÇO!#REF!</definedName>
    <definedName name="MURBOMB" localSheetId="4">[1]SERVIÇO!#REF!</definedName>
    <definedName name="MURBOMB" localSheetId="1">[1]SERVIÇO!#REF!</definedName>
    <definedName name="MURBOMB">[2]serviço!#REF!</definedName>
    <definedName name="NDATA" localSheetId="6">[1]SERVIÇO!#REF!</definedName>
    <definedName name="NDATA" localSheetId="5">[1]SERVIÇO!#REF!</definedName>
    <definedName name="NDATA" localSheetId="2">[1]SERVIÇO!#REF!</definedName>
    <definedName name="NDATA" localSheetId="3">[1]SERVIÇO!#REF!</definedName>
    <definedName name="NDATA" localSheetId="4">[1]SERVIÇO!#REF!</definedName>
    <definedName name="NDATA" localSheetId="1">[1]SERVIÇO!#REF!</definedName>
    <definedName name="NDATA">[2]serviço!#REF!</definedName>
    <definedName name="NUCOPIAS" localSheetId="6">[1]SERVIÇO!#REF!</definedName>
    <definedName name="NUCOPIAS" localSheetId="5">[1]SERVIÇO!#REF!</definedName>
    <definedName name="NUCOPIAS" localSheetId="2">[1]SERVIÇO!#REF!</definedName>
    <definedName name="NUCOPIAS" localSheetId="3">[1]SERVIÇO!#REF!</definedName>
    <definedName name="NUCOPIAS" localSheetId="4">[1]SERVIÇO!#REF!</definedName>
    <definedName name="NUCOPIAS" localSheetId="1">[1]SERVIÇO!#REF!</definedName>
    <definedName name="NUCOPIAS">[2]serviço!#REF!</definedName>
    <definedName name="OBRA" localSheetId="6">[1]SERVIÇO!#REF!</definedName>
    <definedName name="OBRA" localSheetId="5">[1]SERVIÇO!#REF!</definedName>
    <definedName name="OBRA" localSheetId="2">[1]SERVIÇO!#REF!</definedName>
    <definedName name="OBRA" localSheetId="3">[1]SERVIÇO!#REF!</definedName>
    <definedName name="OBRA" localSheetId="4">[1]SERVIÇO!#REF!</definedName>
    <definedName name="OBRA" localSheetId="1">[1]SERVIÇO!#REF!</definedName>
    <definedName name="OBRA">[2]serviço!#REF!</definedName>
    <definedName name="OBRADUPL" localSheetId="6">[1]SERVIÇO!#REF!</definedName>
    <definedName name="OBRADUPL" localSheetId="5">[1]SERVIÇO!#REF!</definedName>
    <definedName name="OBRADUPL" localSheetId="2">[1]SERVIÇO!#REF!</definedName>
    <definedName name="OBRADUPL" localSheetId="3">[1]SERVIÇO!#REF!</definedName>
    <definedName name="OBRADUPL" localSheetId="4">[1]SERVIÇO!#REF!</definedName>
    <definedName name="OBRADUPL" localSheetId="1">[1]SERVIÇO!#REF!</definedName>
    <definedName name="OBRADUPL">[2]serviço!#REF!</definedName>
    <definedName name="OBRALOC" localSheetId="6">[1]SERVIÇO!#REF!</definedName>
    <definedName name="OBRALOC" localSheetId="5">[1]SERVIÇO!#REF!</definedName>
    <definedName name="OBRALOC" localSheetId="2">[1]SERVIÇO!#REF!</definedName>
    <definedName name="OBRALOC" localSheetId="3">[1]SERVIÇO!#REF!</definedName>
    <definedName name="OBRALOC" localSheetId="4">[1]SERVIÇO!#REF!</definedName>
    <definedName name="OBRALOC" localSheetId="1">[1]SERVIÇO!#REF!</definedName>
    <definedName name="OBRALOC">[2]serviço!#REF!</definedName>
    <definedName name="OBRASEL" localSheetId="6">[1]SERVIÇO!#REF!</definedName>
    <definedName name="OBRASEL" localSheetId="5">[1]SERVIÇO!#REF!</definedName>
    <definedName name="OBRASEL" localSheetId="2">[1]SERVIÇO!#REF!</definedName>
    <definedName name="OBRASEL" localSheetId="3">[1]SERVIÇO!#REF!</definedName>
    <definedName name="OBRASEL" localSheetId="4">[1]SERVIÇO!#REF!</definedName>
    <definedName name="OBRASEL" localSheetId="1">[1]SERVIÇO!#REF!</definedName>
    <definedName name="OBRASEL">[2]serviço!#REF!</definedName>
    <definedName name="ORSE" localSheetId="6">'[7]ORSE-INSUMOS'!$A:$D</definedName>
    <definedName name="ORSE" localSheetId="5">'[7]ORSE-INSUMOS'!$A:$D</definedName>
    <definedName name="ORSE" localSheetId="2">'[8]ORSE-INSUMOS'!$A:$D</definedName>
    <definedName name="ORSE" localSheetId="3">'[7]ORSE-INSUMOS'!$A:$D</definedName>
    <definedName name="ORSE" localSheetId="4">'[7]ORSE-INSUMOS'!$A:$D</definedName>
    <definedName name="ORSE" localSheetId="1">'[7]ORSE-INSUMOS'!$A:$D</definedName>
    <definedName name="ORSE">'[9]ORSE-INSUMOS'!$A:$D</definedName>
    <definedName name="PDER" localSheetId="6">[1]SERVIÇO!#REF!</definedName>
    <definedName name="PDER" localSheetId="5">[1]SERVIÇO!#REF!</definedName>
    <definedName name="PDER" localSheetId="2">[1]SERVIÇO!#REF!</definedName>
    <definedName name="PDER" localSheetId="3">[1]SERVIÇO!#REF!</definedName>
    <definedName name="PDER" localSheetId="4">[1]SERVIÇO!#REF!</definedName>
    <definedName name="PDER" localSheetId="1">[1]SERVIÇO!#REF!</definedName>
    <definedName name="PDER">[2]serviço!#REF!</definedName>
    <definedName name="PDIVERS" localSheetId="6">[1]SERVIÇO!#REF!</definedName>
    <definedName name="PDIVERS" localSheetId="5">[1]SERVIÇO!#REF!</definedName>
    <definedName name="PDIVERS" localSheetId="2">[1]SERVIÇO!#REF!</definedName>
    <definedName name="PDIVERS" localSheetId="3">[1]SERVIÇO!#REF!</definedName>
    <definedName name="PDIVERS" localSheetId="4">[1]SERVIÇO!#REF!</definedName>
    <definedName name="PDIVERS" localSheetId="1">[1]SERVIÇO!#REF!</definedName>
    <definedName name="PDIVERS">[2]serviço!#REF!</definedName>
    <definedName name="PEMD" localSheetId="6">[1]SERVIÇO!#REF!</definedName>
    <definedName name="PEMD" localSheetId="5">[1]SERVIÇO!#REF!</definedName>
    <definedName name="PEMD" localSheetId="2">[1]SERVIÇO!#REF!</definedName>
    <definedName name="PEMD" localSheetId="3">[1]SERVIÇO!#REF!</definedName>
    <definedName name="PEMD" localSheetId="4">[1]SERVIÇO!#REF!</definedName>
    <definedName name="PEMD" localSheetId="1">[1]SERVIÇO!#REF!</definedName>
    <definedName name="PEMD">[2]serviço!#REF!</definedName>
    <definedName name="PIEQUIP" localSheetId="6">[1]SERVIÇO!#REF!</definedName>
    <definedName name="PIEQUIP" localSheetId="5">[1]SERVIÇO!#REF!</definedName>
    <definedName name="PIEQUIP" localSheetId="2">[1]SERVIÇO!#REF!</definedName>
    <definedName name="PIEQUIP" localSheetId="3">[1]SERVIÇO!#REF!</definedName>
    <definedName name="PIEQUIP" localSheetId="4">[1]SERVIÇO!#REF!</definedName>
    <definedName name="PIEQUIP" localSheetId="1">[1]SERVIÇO!#REF!</definedName>
    <definedName name="PIEQUIP">[2]serviço!#REF!</definedName>
    <definedName name="PMUR" localSheetId="6">[1]SERVIÇO!#REF!</definedName>
    <definedName name="PMUR" localSheetId="5">[1]SERVIÇO!#REF!</definedName>
    <definedName name="PMUR" localSheetId="2">[1]SERVIÇO!#REF!</definedName>
    <definedName name="PMUR" localSheetId="3">[1]SERVIÇO!#REF!</definedName>
    <definedName name="PMUR" localSheetId="4">[1]SERVIÇO!#REF!</definedName>
    <definedName name="PMUR" localSheetId="1">[1]SERVIÇO!#REF!</definedName>
    <definedName name="PMUR">[2]serviço!#REF!</definedName>
    <definedName name="PTGERAL" localSheetId="6">[1]SERVIÇO!#REF!</definedName>
    <definedName name="PTGERAL" localSheetId="5">[1]SERVIÇO!#REF!</definedName>
    <definedName name="PTGERAL" localSheetId="2">[1]SERVIÇO!#REF!</definedName>
    <definedName name="PTGERAL" localSheetId="3">[1]SERVIÇO!#REF!</definedName>
    <definedName name="PTGERAL" localSheetId="4">[1]SERVIÇO!#REF!</definedName>
    <definedName name="PTGERAL" localSheetId="1">[1]SERVIÇO!#REF!</definedName>
    <definedName name="PTGERAL">[2]serviço!#REF!</definedName>
    <definedName name="QTNULO" localSheetId="6">[1]SERVIÇO!#REF!</definedName>
    <definedName name="QTNULO" localSheetId="5">[1]SERVIÇO!#REF!</definedName>
    <definedName name="QTNULO" localSheetId="2">[1]SERVIÇO!#REF!</definedName>
    <definedName name="QTNULO" localSheetId="3">[1]SERVIÇO!#REF!</definedName>
    <definedName name="QTNULO" localSheetId="4">[1]SERVIÇO!#REF!</definedName>
    <definedName name="QTNULO" localSheetId="1">[1]SERVIÇO!#REF!</definedName>
    <definedName name="QTNULO">[2]serviço!#REF!</definedName>
    <definedName name="QTPADRAO" localSheetId="6">[1]SERVIÇO!#REF!</definedName>
    <definedName name="QTPADRAO" localSheetId="5">[1]SERVIÇO!#REF!</definedName>
    <definedName name="QTPADRAO" localSheetId="2">[1]SERVIÇO!#REF!</definedName>
    <definedName name="QTPADRAO" localSheetId="3">[1]SERVIÇO!#REF!</definedName>
    <definedName name="QTPADRAO" localSheetId="4">[1]SERVIÇO!#REF!</definedName>
    <definedName name="QTPADRAO" localSheetId="1">[1]SERVIÇO!#REF!</definedName>
    <definedName name="QTPADRAO">[2]serviço!#REF!</definedName>
    <definedName name="QTRES" localSheetId="6">[1]SERVIÇO!#REF!</definedName>
    <definedName name="QTRES" localSheetId="5">[1]SERVIÇO!#REF!</definedName>
    <definedName name="QTRES" localSheetId="2">[1]SERVIÇO!#REF!</definedName>
    <definedName name="QTRES" localSheetId="3">[1]SERVIÇO!#REF!</definedName>
    <definedName name="QTRES" localSheetId="4">[1]SERVIÇO!#REF!</definedName>
    <definedName name="QTRES" localSheetId="1">[1]SERVIÇO!#REF!</definedName>
    <definedName name="QTRES">[2]serviço!#REF!</definedName>
    <definedName name="QUANT" localSheetId="6">[1]SERVIÇO!#REF!</definedName>
    <definedName name="QUANT" localSheetId="5">[1]SERVIÇO!#REF!</definedName>
    <definedName name="QUANT" localSheetId="2">[1]SERVIÇO!#REF!</definedName>
    <definedName name="QUANT" localSheetId="3">[1]SERVIÇO!#REF!</definedName>
    <definedName name="QUANT" localSheetId="4">[1]SERVIÇO!#REF!</definedName>
    <definedName name="QUANT" localSheetId="1">[1]SERVIÇO!#REF!</definedName>
    <definedName name="QUANT">[2]serviço!#REF!</definedName>
    <definedName name="QUANTP" localSheetId="6">[1]SERVIÇO!#REF!</definedName>
    <definedName name="QUANTP" localSheetId="5">[1]SERVIÇO!#REF!</definedName>
    <definedName name="QUANTP" localSheetId="2">[1]SERVIÇO!#REF!</definedName>
    <definedName name="QUANTP" localSheetId="3">[1]SERVIÇO!#REF!</definedName>
    <definedName name="QUANTP" localSheetId="4">[1]SERVIÇO!#REF!</definedName>
    <definedName name="QUANTP" localSheetId="1">[1]SERVIÇO!#REF!</definedName>
    <definedName name="QUANTP">[2]serviço!#REF!</definedName>
    <definedName name="RARQIMP" localSheetId="6">[1]SERVIÇO!#REF!</definedName>
    <definedName name="RARQIMP" localSheetId="5">[1]SERVIÇO!#REF!</definedName>
    <definedName name="RARQIMP" localSheetId="2">[1]SERVIÇO!#REF!</definedName>
    <definedName name="RARQIMP" localSheetId="3">[1]SERVIÇO!#REF!</definedName>
    <definedName name="RARQIMP" localSheetId="4">[1]SERVIÇO!#REF!</definedName>
    <definedName name="RARQIMP" localSheetId="1">[1]SERVIÇO!#REF!</definedName>
    <definedName name="RARQIMP">[2]serviço!#REF!</definedName>
    <definedName name="RECADUC" localSheetId="6">[1]SERVIÇO!#REF!</definedName>
    <definedName name="RECADUC" localSheetId="5">[1]SERVIÇO!#REF!</definedName>
    <definedName name="RECADUC" localSheetId="2">[1]SERVIÇO!#REF!</definedName>
    <definedName name="RECADUC" localSheetId="3">[1]SERVIÇO!#REF!</definedName>
    <definedName name="RECADUC" localSheetId="4">[1]SERVIÇO!#REF!</definedName>
    <definedName name="RECADUC" localSheetId="1">[1]SERVIÇO!#REF!</definedName>
    <definedName name="RECADUC">[2]serviço!#REF!</definedName>
    <definedName name="ridbeb" localSheetId="6">[1]SERVIÇO!#REF!</definedName>
    <definedName name="ridbeb" localSheetId="5">[1]SERVIÇO!#REF!</definedName>
    <definedName name="ridbeb" localSheetId="2">[1]SERVIÇO!#REF!</definedName>
    <definedName name="ridbeb" localSheetId="3">[1]SERVIÇO!#REF!</definedName>
    <definedName name="ridbeb" localSheetId="4">[1]SERVIÇO!#REF!</definedName>
    <definedName name="ridbeb" localSheetId="1">[1]SERVIÇO!#REF!</definedName>
    <definedName name="ridbeb">[2]serviço!#REF!</definedName>
    <definedName name="RIDCHAF" localSheetId="6">[1]SERVIÇO!#REF!</definedName>
    <definedName name="RIDCHAF" localSheetId="5">[1]SERVIÇO!#REF!</definedName>
    <definedName name="RIDCHAF" localSheetId="2">[1]SERVIÇO!#REF!</definedName>
    <definedName name="RIDCHAF" localSheetId="3">[1]SERVIÇO!#REF!</definedName>
    <definedName name="RIDCHAF" localSheetId="4">[1]SERVIÇO!#REF!</definedName>
    <definedName name="RIDCHAF" localSheetId="1">[1]SERVIÇO!#REF!</definedName>
    <definedName name="RIDCHAF">[2]serviço!#REF!</definedName>
    <definedName name="ridres05" localSheetId="6">[1]SERVIÇO!#REF!</definedName>
    <definedName name="ridres05" localSheetId="5">[1]SERVIÇO!#REF!</definedName>
    <definedName name="ridres05" localSheetId="2">[1]SERVIÇO!#REF!</definedName>
    <definedName name="ridres05" localSheetId="3">[1]SERVIÇO!#REF!</definedName>
    <definedName name="ridres05" localSheetId="4">[1]SERVIÇO!#REF!</definedName>
    <definedName name="ridres05" localSheetId="1">[1]SERVIÇO!#REF!</definedName>
    <definedName name="ridres05">[2]serviço!#REF!</definedName>
    <definedName name="RIDRES10" localSheetId="6">[1]SERVIÇO!#REF!</definedName>
    <definedName name="RIDRES10" localSheetId="5">[1]SERVIÇO!#REF!</definedName>
    <definedName name="RIDRES10" localSheetId="2">[1]SERVIÇO!#REF!</definedName>
    <definedName name="RIDRES10" localSheetId="3">[1]SERVIÇO!#REF!</definedName>
    <definedName name="RIDRES10" localSheetId="4">[1]SERVIÇO!#REF!</definedName>
    <definedName name="RIDRES10" localSheetId="1">[1]SERVIÇO!#REF!</definedName>
    <definedName name="RIDRES10">[2]serviço!#REF!</definedName>
    <definedName name="RIDRES15" localSheetId="6">[1]SERVIÇO!#REF!</definedName>
    <definedName name="RIDRES15" localSheetId="5">[1]SERVIÇO!#REF!</definedName>
    <definedName name="RIDRES15" localSheetId="2">[1]SERVIÇO!#REF!</definedName>
    <definedName name="RIDRES15" localSheetId="3">[1]SERVIÇO!#REF!</definedName>
    <definedName name="RIDRES15" localSheetId="4">[1]SERVIÇO!#REF!</definedName>
    <definedName name="RIDRES15" localSheetId="1">[1]SERVIÇO!#REF!</definedName>
    <definedName name="RIDRES15">[2]serviço!#REF!</definedName>
    <definedName name="ROMANO" localSheetId="6">[1]SERVIÇO!#REF!</definedName>
    <definedName name="ROMANO" localSheetId="5">[1]SERVIÇO!#REF!</definedName>
    <definedName name="ROMANO" localSheetId="2">[1]SERVIÇO!#REF!</definedName>
    <definedName name="ROMANO" localSheetId="3">[1]SERVIÇO!#REF!</definedName>
    <definedName name="ROMANO" localSheetId="4">[1]SERVIÇO!#REF!</definedName>
    <definedName name="ROMANO" localSheetId="1">[1]SERVIÇO!#REF!</definedName>
    <definedName name="ROMANO">[2]serviço!#REF!</definedName>
    <definedName name="ROTCOMP" localSheetId="6">[1]SERVIÇO!#REF!</definedName>
    <definedName name="ROTCOMP" localSheetId="5">[1]SERVIÇO!#REF!</definedName>
    <definedName name="ROTCOMP" localSheetId="2">[1]SERVIÇO!#REF!</definedName>
    <definedName name="ROTCOMP" localSheetId="3">[1]SERVIÇO!#REF!</definedName>
    <definedName name="ROTCOMP" localSheetId="4">[1]SERVIÇO!#REF!</definedName>
    <definedName name="ROTCOMP" localSheetId="1">[1]SERVIÇO!#REF!</definedName>
    <definedName name="ROTCOMP">[2]serviço!#REF!</definedName>
    <definedName name="ROTIMP" localSheetId="6">[1]SERVIÇO!#REF!</definedName>
    <definedName name="ROTIMP" localSheetId="5">[1]SERVIÇO!#REF!</definedName>
    <definedName name="ROTIMP" localSheetId="2">[1]SERVIÇO!#REF!</definedName>
    <definedName name="ROTIMP" localSheetId="3">[1]SERVIÇO!#REF!</definedName>
    <definedName name="ROTIMP" localSheetId="4">[1]SERVIÇO!#REF!</definedName>
    <definedName name="ROTIMP" localSheetId="1">[1]SERVIÇO!#REF!</definedName>
    <definedName name="ROTIMP">[2]serviço!#REF!</definedName>
    <definedName name="ROTRES" localSheetId="6">[1]SERVIÇO!#REF!</definedName>
    <definedName name="ROTRES" localSheetId="5">[1]SERVIÇO!#REF!</definedName>
    <definedName name="ROTRES" localSheetId="2">[1]SERVIÇO!#REF!</definedName>
    <definedName name="ROTRES" localSheetId="3">[1]SERVIÇO!#REF!</definedName>
    <definedName name="ROTRES" localSheetId="4">[1]SERVIÇO!#REF!</definedName>
    <definedName name="ROTRES" localSheetId="1">[1]SERVIÇO!#REF!</definedName>
    <definedName name="ROTRES">[2]serviço!#REF!</definedName>
    <definedName name="RQTADUC" localSheetId="6">[1]SERVIÇO!#REF!</definedName>
    <definedName name="RQTADUC" localSheetId="5">[1]SERVIÇO!#REF!</definedName>
    <definedName name="RQTADUC" localSheetId="2">[1]SERVIÇO!#REF!</definedName>
    <definedName name="RQTADUC" localSheetId="3">[1]SERVIÇO!#REF!</definedName>
    <definedName name="RQTADUC" localSheetId="4">[1]SERVIÇO!#REF!</definedName>
    <definedName name="RQTADUC" localSheetId="1">[1]SERVIÇO!#REF!</definedName>
    <definedName name="RQTADUC">[2]serviço!#REF!</definedName>
    <definedName name="rqtbeb" localSheetId="6">[1]SERVIÇO!#REF!</definedName>
    <definedName name="rqtbeb" localSheetId="5">[1]SERVIÇO!#REF!</definedName>
    <definedName name="rqtbeb" localSheetId="2">[1]SERVIÇO!#REF!</definedName>
    <definedName name="rqtbeb" localSheetId="3">[1]SERVIÇO!#REF!</definedName>
    <definedName name="rqtbeb" localSheetId="4">[1]SERVIÇO!#REF!</definedName>
    <definedName name="rqtbeb" localSheetId="1">[1]SERVIÇO!#REF!</definedName>
    <definedName name="rqtbeb">[2]serviço!#REF!</definedName>
    <definedName name="RQTCHAF" localSheetId="6">[1]SERVIÇO!#REF!</definedName>
    <definedName name="RQTCHAF" localSheetId="5">[1]SERVIÇO!#REF!</definedName>
    <definedName name="RQTCHAF" localSheetId="2">[1]SERVIÇO!#REF!</definedName>
    <definedName name="RQTCHAF" localSheetId="3">[1]SERVIÇO!#REF!</definedName>
    <definedName name="RQTCHAF" localSheetId="4">[1]SERVIÇO!#REF!</definedName>
    <definedName name="RQTCHAF" localSheetId="1">[1]SERVIÇO!#REF!</definedName>
    <definedName name="RQTCHAF">[2]serviço!#REF!</definedName>
    <definedName name="RQTDERV" localSheetId="6">[1]SERVIÇO!#REF!</definedName>
    <definedName name="RQTDERV" localSheetId="5">[1]SERVIÇO!#REF!</definedName>
    <definedName name="RQTDERV" localSheetId="2">[1]SERVIÇO!#REF!</definedName>
    <definedName name="RQTDERV" localSheetId="3">[1]SERVIÇO!#REF!</definedName>
    <definedName name="RQTDERV" localSheetId="4">[1]SERVIÇO!#REF!</definedName>
    <definedName name="RQTDERV" localSheetId="1">[1]SERVIÇO!#REF!</definedName>
    <definedName name="RQTDERV">[2]serviço!#REF!</definedName>
    <definedName name="rres05" localSheetId="6">[1]SERVIÇO!#REF!</definedName>
    <definedName name="rres05" localSheetId="5">[1]SERVIÇO!#REF!</definedName>
    <definedName name="rres05" localSheetId="2">[1]SERVIÇO!#REF!</definedName>
    <definedName name="rres05" localSheetId="3">[1]SERVIÇO!#REF!</definedName>
    <definedName name="rres05" localSheetId="4">[1]SERVIÇO!#REF!</definedName>
    <definedName name="rres05" localSheetId="1">[1]SERVIÇO!#REF!</definedName>
    <definedName name="rres05">[2]serviço!#REF!</definedName>
    <definedName name="RRES10" localSheetId="6">[1]SERVIÇO!#REF!</definedName>
    <definedName name="RRES10" localSheetId="5">[1]SERVIÇO!#REF!</definedName>
    <definedName name="RRES10" localSheetId="2">[1]SERVIÇO!#REF!</definedName>
    <definedName name="RRES10" localSheetId="3">[1]SERVIÇO!#REF!</definedName>
    <definedName name="RRES10" localSheetId="4">[1]SERVIÇO!#REF!</definedName>
    <definedName name="RRES10" localSheetId="1">[1]SERVIÇO!#REF!</definedName>
    <definedName name="RRES10">[2]serviço!#REF!</definedName>
    <definedName name="RRES15" localSheetId="6">[1]SERVIÇO!#REF!</definedName>
    <definedName name="RRES15" localSheetId="5">[1]SERVIÇO!#REF!</definedName>
    <definedName name="RRES15" localSheetId="2">[1]SERVIÇO!#REF!</definedName>
    <definedName name="RRES15" localSheetId="3">[1]SERVIÇO!#REF!</definedName>
    <definedName name="RRES15" localSheetId="4">[1]SERVIÇO!#REF!</definedName>
    <definedName name="RRES15" localSheetId="1">[1]SERVIÇO!#REF!</definedName>
    <definedName name="RRES15">[2]serviço!#REF!</definedName>
    <definedName name="RRES20" localSheetId="6">[1]SERVIÇO!#REF!</definedName>
    <definedName name="RRES20" localSheetId="5">[1]SERVIÇO!#REF!</definedName>
    <definedName name="RRES20" localSheetId="2">[1]SERVIÇO!#REF!</definedName>
    <definedName name="RRES20" localSheetId="3">[1]SERVIÇO!#REF!</definedName>
    <definedName name="RRES20" localSheetId="4">[1]SERVIÇO!#REF!</definedName>
    <definedName name="RRES20" localSheetId="1">[1]SERVIÇO!#REF!</definedName>
    <definedName name="RRES20">[2]serviço!#REF!</definedName>
    <definedName name="RRR" localSheetId="6">[1]SERVIÇO!#REF!</definedName>
    <definedName name="RRR" localSheetId="5">[1]SERVIÇO!#REF!</definedName>
    <definedName name="RRR" localSheetId="2">[1]SERVIÇO!#REF!</definedName>
    <definedName name="RRR" localSheetId="3">[1]SERVIÇO!#REF!</definedName>
    <definedName name="RRR" localSheetId="4">[1]SERVIÇO!#REF!</definedName>
    <definedName name="RRR" localSheetId="1">[1]SERVIÇO!#REF!</definedName>
    <definedName name="RRR">[2]serviço!#REF!</definedName>
    <definedName name="RRTEMP" localSheetId="6">[1]SERVIÇO!#REF!</definedName>
    <definedName name="RRTEMP" localSheetId="5">[1]SERVIÇO!#REF!</definedName>
    <definedName name="RRTEMP" localSheetId="2">[1]SERVIÇO!#REF!</definedName>
    <definedName name="RRTEMP" localSheetId="3">[1]SERVIÇO!#REF!</definedName>
    <definedName name="RRTEMP" localSheetId="4">[1]SERVIÇO!#REF!</definedName>
    <definedName name="RRTEMP" localSheetId="1">[1]SERVIÇO!#REF!</definedName>
    <definedName name="RRTEMP">[2]serviço!#REF!</definedName>
    <definedName name="RSEQ" localSheetId="6">[1]SERVIÇO!#REF!</definedName>
    <definedName name="RSEQ" localSheetId="5">[1]SERVIÇO!#REF!</definedName>
    <definedName name="RSEQ" localSheetId="2">[1]SERVIÇO!#REF!</definedName>
    <definedName name="RSEQ" localSheetId="3">[1]SERVIÇO!#REF!</definedName>
    <definedName name="RSEQ" localSheetId="4">[1]SERVIÇO!#REF!</definedName>
    <definedName name="RSEQ" localSheetId="1">[1]SERVIÇO!#REF!</definedName>
    <definedName name="RSEQ">[2]serviço!#REF!</definedName>
    <definedName name="RSUBTOT" localSheetId="6">[1]SERVIÇO!#REF!</definedName>
    <definedName name="RSUBTOT" localSheetId="5">[1]SERVIÇO!#REF!</definedName>
    <definedName name="RSUBTOT" localSheetId="2">[1]SERVIÇO!#REF!</definedName>
    <definedName name="RSUBTOT" localSheetId="3">[1]SERVIÇO!#REF!</definedName>
    <definedName name="RSUBTOT" localSheetId="4">[1]SERVIÇO!#REF!</definedName>
    <definedName name="RSUBTOT" localSheetId="1">[1]SERVIÇO!#REF!</definedName>
    <definedName name="RSUBTOT">[2]serviço!#REF!</definedName>
    <definedName name="rtitbeb" localSheetId="6">[1]SERVIÇO!#REF!</definedName>
    <definedName name="rtitbeb" localSheetId="5">[1]SERVIÇO!#REF!</definedName>
    <definedName name="rtitbeb" localSheetId="2">[1]SERVIÇO!#REF!</definedName>
    <definedName name="rtitbeb" localSheetId="3">[1]SERVIÇO!#REF!</definedName>
    <definedName name="rtitbeb" localSheetId="4">[1]SERVIÇO!#REF!</definedName>
    <definedName name="rtitbeb" localSheetId="1">[1]SERVIÇO!#REF!</definedName>
    <definedName name="rtitbeb">[2]serviço!#REF!</definedName>
    <definedName name="RTITCHAF" localSheetId="6">[1]SERVIÇO!#REF!</definedName>
    <definedName name="RTITCHAF" localSheetId="5">[1]SERVIÇO!#REF!</definedName>
    <definedName name="RTITCHAF" localSheetId="2">[1]SERVIÇO!#REF!</definedName>
    <definedName name="RTITCHAF" localSheetId="3">[1]SERVIÇO!#REF!</definedName>
    <definedName name="RTITCHAF" localSheetId="4">[1]SERVIÇO!#REF!</definedName>
    <definedName name="RTITCHAF" localSheetId="1">[1]SERVIÇO!#REF!</definedName>
    <definedName name="RTITCHAF">[2]serviço!#REF!</definedName>
    <definedName name="rtubos" localSheetId="6">[1]SERVIÇO!#REF!</definedName>
    <definedName name="rtubos" localSheetId="5">[1]SERVIÇO!#REF!</definedName>
    <definedName name="rtubos" localSheetId="2">[1]SERVIÇO!#REF!</definedName>
    <definedName name="rtubos" localSheetId="3">[1]SERVIÇO!#REF!</definedName>
    <definedName name="rtubos" localSheetId="4">[1]SERVIÇO!#REF!</definedName>
    <definedName name="rtubos" localSheetId="1">[1]SERVIÇO!#REF!</definedName>
    <definedName name="rtubos">[2]serviço!#REF!</definedName>
    <definedName name="SISTEM1" localSheetId="6">[1]SERVIÇO!#REF!</definedName>
    <definedName name="SISTEM1" localSheetId="5">[1]SERVIÇO!#REF!</definedName>
    <definedName name="SISTEM1" localSheetId="2">[1]SERVIÇO!#REF!</definedName>
    <definedName name="SISTEM1" localSheetId="3">[1]SERVIÇO!#REF!</definedName>
    <definedName name="SISTEM1" localSheetId="4">[1]SERVIÇO!#REF!</definedName>
    <definedName name="SISTEM1" localSheetId="1">[1]SERVIÇO!#REF!</definedName>
    <definedName name="SISTEM1">[2]serviço!#REF!</definedName>
    <definedName name="SISTEM2" localSheetId="6">[1]SERVIÇO!#REF!</definedName>
    <definedName name="SISTEM2" localSheetId="5">[1]SERVIÇO!#REF!</definedName>
    <definedName name="SISTEM2" localSheetId="2">[1]SERVIÇO!#REF!</definedName>
    <definedName name="SISTEM2" localSheetId="3">[1]SERVIÇO!#REF!</definedName>
    <definedName name="SISTEM2" localSheetId="4">[1]SERVIÇO!#REF!</definedName>
    <definedName name="SISTEM2" localSheetId="1">[1]SERVIÇO!#REF!</definedName>
    <definedName name="SISTEM2">[2]serviço!#REF!</definedName>
    <definedName name="SSS" localSheetId="6">[1]SERVIÇO!#REF!</definedName>
    <definedName name="SSS" localSheetId="5">[1]SERVIÇO!#REF!</definedName>
    <definedName name="SSS" localSheetId="2">[1]SERVIÇO!#REF!</definedName>
    <definedName name="SSS" localSheetId="3">[1]SERVIÇO!#REF!</definedName>
    <definedName name="SSS" localSheetId="4">[1]SERVIÇO!#REF!</definedName>
    <definedName name="SSS" localSheetId="1">[1]SERVIÇO!#REF!</definedName>
    <definedName name="SSS">[2]serviço!#REF!</definedName>
    <definedName name="SSTEMP" localSheetId="6">[1]SERVIÇO!#REF!</definedName>
    <definedName name="SSTEMP" localSheetId="5">[1]SERVIÇO!#REF!</definedName>
    <definedName name="SSTEMP" localSheetId="2">[1]SERVIÇO!#REF!</definedName>
    <definedName name="SSTEMP" localSheetId="3">[1]SERVIÇO!#REF!</definedName>
    <definedName name="SSTEMP" localSheetId="4">[1]SERVIÇO!#REF!</definedName>
    <definedName name="SSTEMP" localSheetId="1">[1]SERVIÇO!#REF!</definedName>
    <definedName name="SSTEMP">[2]serviço!#REF!</definedName>
    <definedName name="SUBDER" localSheetId="6">[1]SERVIÇO!#REF!</definedName>
    <definedName name="SUBDER" localSheetId="5">[1]SERVIÇO!#REF!</definedName>
    <definedName name="SUBDER" localSheetId="2">[1]SERVIÇO!#REF!</definedName>
    <definedName name="SUBDER" localSheetId="3">[1]SERVIÇO!#REF!</definedName>
    <definedName name="SUBDER" localSheetId="4">[1]SERVIÇO!#REF!</definedName>
    <definedName name="SUBDER" localSheetId="1">[1]SERVIÇO!#REF!</definedName>
    <definedName name="SUBDER">[2]serviço!#REF!</definedName>
    <definedName name="SUBDIV" localSheetId="6">[1]SERVIÇO!#REF!</definedName>
    <definedName name="SUBDIV" localSheetId="5">[1]SERVIÇO!#REF!</definedName>
    <definedName name="SUBDIV" localSheetId="2">[1]SERVIÇO!#REF!</definedName>
    <definedName name="SUBDIV" localSheetId="3">[1]SERVIÇO!#REF!</definedName>
    <definedName name="SUBDIV" localSheetId="4">[1]SERVIÇO!#REF!</definedName>
    <definedName name="SUBDIV" localSheetId="1">[1]SERVIÇO!#REF!</definedName>
    <definedName name="SUBDIV">[2]serviço!#REF!</definedName>
    <definedName name="SUBEQP" localSheetId="6">[1]SERVIÇO!#REF!</definedName>
    <definedName name="SUBEQP" localSheetId="5">[1]SERVIÇO!#REF!</definedName>
    <definedName name="SUBEQP" localSheetId="2">[1]SERVIÇO!#REF!</definedName>
    <definedName name="SUBEQP" localSheetId="3">[1]SERVIÇO!#REF!</definedName>
    <definedName name="SUBEQP" localSheetId="4">[1]SERVIÇO!#REF!</definedName>
    <definedName name="SUBEQP" localSheetId="1">[1]SERVIÇO!#REF!</definedName>
    <definedName name="SUBEQP">[2]serviço!#REF!</definedName>
    <definedName name="SUBMUR" localSheetId="6">[1]SERVIÇO!#REF!</definedName>
    <definedName name="SUBMUR" localSheetId="5">[1]SERVIÇO!#REF!</definedName>
    <definedName name="SUBMUR" localSheetId="2">[1]SERVIÇO!#REF!</definedName>
    <definedName name="SUBMUR" localSheetId="3">[1]SERVIÇO!#REF!</definedName>
    <definedName name="SUBMUR" localSheetId="4">[1]SERVIÇO!#REF!</definedName>
    <definedName name="SUBMUR" localSheetId="1">[1]SERVIÇO!#REF!</definedName>
    <definedName name="SUBMUR">[2]serviço!#REF!</definedName>
    <definedName name="titbeb" localSheetId="6">[1]SERVIÇO!#REF!</definedName>
    <definedName name="titbeb" localSheetId="5">[1]SERVIÇO!#REF!</definedName>
    <definedName name="titbeb" localSheetId="2">[1]SERVIÇO!#REF!</definedName>
    <definedName name="titbeb" localSheetId="3">[1]SERVIÇO!#REF!</definedName>
    <definedName name="titbeb" localSheetId="4">[1]SERVIÇO!#REF!</definedName>
    <definedName name="titbeb" localSheetId="1">[1]SERVIÇO!#REF!</definedName>
    <definedName name="titbeb">[2]serviço!#REF!</definedName>
    <definedName name="TITCHAF" localSheetId="6">[1]SERVIÇO!#REF!</definedName>
    <definedName name="TITCHAF" localSheetId="5">[1]SERVIÇO!#REF!</definedName>
    <definedName name="TITCHAF" localSheetId="2">[1]SERVIÇO!#REF!</definedName>
    <definedName name="TITCHAF" localSheetId="3">[1]SERVIÇO!#REF!</definedName>
    <definedName name="TITCHAF" localSheetId="4">[1]SERVIÇO!#REF!</definedName>
    <definedName name="TITCHAF" localSheetId="1">[1]SERVIÇO!#REF!</definedName>
    <definedName name="TITCHAF">[2]serviço!#REF!</definedName>
    <definedName name="TOTQTS" localSheetId="6">[1]SERVIÇO!#REF!</definedName>
    <definedName name="TOTQTS" localSheetId="5">[1]SERVIÇO!#REF!</definedName>
    <definedName name="TOTQTS" localSheetId="2">[1]SERVIÇO!#REF!</definedName>
    <definedName name="TOTQTS" localSheetId="3">[1]SERVIÇO!#REF!</definedName>
    <definedName name="TOTQTS" localSheetId="4">[1]SERVIÇO!#REF!</definedName>
    <definedName name="TOTQTS" localSheetId="1">[1]SERVIÇO!#REF!</definedName>
    <definedName name="TOTQTS">[2]serviço!#REF!</definedName>
    <definedName name="TTT" localSheetId="6">[1]SERVIÇO!#REF!</definedName>
    <definedName name="TTT" localSheetId="5">[1]SERVIÇO!#REF!</definedName>
    <definedName name="TTT" localSheetId="2">[1]SERVIÇO!#REF!</definedName>
    <definedName name="TTT" localSheetId="3">[1]SERVIÇO!#REF!</definedName>
    <definedName name="TTT" localSheetId="4">[1]SERVIÇO!#REF!</definedName>
    <definedName name="TTT" localSheetId="1">[1]SERVIÇO!#REF!</definedName>
    <definedName name="TTT">[2]serviço!#REF!</definedName>
    <definedName name="TXTEQUIP" localSheetId="6">[1]SERVIÇO!#REF!</definedName>
    <definedName name="TXTEQUIP" localSheetId="5">[1]SERVIÇO!#REF!</definedName>
    <definedName name="TXTEQUIP" localSheetId="2">[1]SERVIÇO!#REF!</definedName>
    <definedName name="TXTEQUIP" localSheetId="3">[1]SERVIÇO!#REF!</definedName>
    <definedName name="TXTEQUIP" localSheetId="4">[1]SERVIÇO!#REF!</definedName>
    <definedName name="TXTEQUIP" localSheetId="1">[1]SERVIÇO!#REF!</definedName>
    <definedName name="TXTEQUIP">[2]serviço!#REF!</definedName>
    <definedName name="TXTMARCA" localSheetId="6">[1]SERVIÇO!#REF!</definedName>
    <definedName name="TXTMARCA" localSheetId="5">[1]SERVIÇO!#REF!</definedName>
    <definedName name="TXTMARCA" localSheetId="2">[1]SERVIÇO!#REF!</definedName>
    <definedName name="TXTMARCA" localSheetId="3">[1]SERVIÇO!#REF!</definedName>
    <definedName name="TXTMARCA" localSheetId="4">[1]SERVIÇO!#REF!</definedName>
    <definedName name="TXTMARCA" localSheetId="1">[1]SERVIÇO!#REF!</definedName>
    <definedName name="TXTMARCA">[2]serviço!#REF!</definedName>
    <definedName name="TXTMOD" localSheetId="6">[1]SERVIÇO!#REF!</definedName>
    <definedName name="TXTMOD" localSheetId="5">[1]SERVIÇO!#REF!</definedName>
    <definedName name="TXTMOD" localSheetId="2">[1]SERVIÇO!#REF!</definedName>
    <definedName name="TXTMOD" localSheetId="3">[1]SERVIÇO!#REF!</definedName>
    <definedName name="TXTMOD" localSheetId="4">[1]SERVIÇO!#REF!</definedName>
    <definedName name="TXTMOD" localSheetId="1">[1]SERVIÇO!#REF!</definedName>
    <definedName name="TXTMOD">[2]serviço!#REF!</definedName>
    <definedName name="TXTPOT" localSheetId="6">[1]SERVIÇO!#REF!</definedName>
    <definedName name="TXTPOT" localSheetId="5">[1]SERVIÇO!#REF!</definedName>
    <definedName name="TXTPOT" localSheetId="2">[1]SERVIÇO!#REF!</definedName>
    <definedName name="TXTPOT" localSheetId="3">[1]SERVIÇO!#REF!</definedName>
    <definedName name="TXTPOT" localSheetId="4">[1]SERVIÇO!#REF!</definedName>
    <definedName name="TXTPOT" localSheetId="1">[1]SERVIÇO!#REF!</definedName>
    <definedName name="TXTPOT">[2]serviço!#REF!</definedName>
    <definedName name="WITENS" localSheetId="6">[1]SERVIÇO!#REF!</definedName>
    <definedName name="WITENS" localSheetId="5">[1]SERVIÇO!#REF!</definedName>
    <definedName name="WITENS" localSheetId="2">[1]SERVIÇO!#REF!</definedName>
    <definedName name="WITENS" localSheetId="3">[1]SERVIÇO!#REF!</definedName>
    <definedName name="WITENS" localSheetId="4">[1]SERVIÇO!#REF!</definedName>
    <definedName name="WITENS" localSheetId="1">[1]SERVIÇO!#REF!</definedName>
    <definedName name="WITENS">[2]serviço!#REF!</definedName>
    <definedName name="WNMLOCAL" localSheetId="6">[1]SERVIÇO!#REF!</definedName>
    <definedName name="WNMLOCAL" localSheetId="5">[1]SERVIÇO!#REF!</definedName>
    <definedName name="WNMLOCAL" localSheetId="2">[1]SERVIÇO!#REF!</definedName>
    <definedName name="WNMLOCAL" localSheetId="3">[1]SERVIÇO!#REF!</definedName>
    <definedName name="WNMLOCAL" localSheetId="4">[1]SERVIÇO!#REF!</definedName>
    <definedName name="WNMLOCAL" localSheetId="1">[1]SERVIÇO!#REF!</definedName>
    <definedName name="WNMLOCAL">[2]serviço!#REF!</definedName>
    <definedName name="WNMMUN" localSheetId="6">[1]SERVIÇO!#REF!</definedName>
    <definedName name="WNMMUN" localSheetId="5">[1]SERVIÇO!#REF!</definedName>
    <definedName name="WNMMUN" localSheetId="2">[1]SERVIÇO!#REF!</definedName>
    <definedName name="WNMMUN" localSheetId="3">[1]SERVIÇO!#REF!</definedName>
    <definedName name="WNMMUN" localSheetId="4">[1]SERVIÇO!#REF!</definedName>
    <definedName name="WNMMUN" localSheetId="1">[1]SERVIÇO!#REF!</definedName>
    <definedName name="WNMMUN">[2]serviço!#REF!</definedName>
    <definedName name="WNMSERV" localSheetId="6">[1]SERVIÇO!#REF!</definedName>
    <definedName name="WNMSERV" localSheetId="5">[1]SERVIÇO!#REF!</definedName>
    <definedName name="WNMSERV" localSheetId="2">[1]SERVIÇO!#REF!</definedName>
    <definedName name="WNMSERV" localSheetId="3">[1]SERVIÇO!#REF!</definedName>
    <definedName name="WNMSERV" localSheetId="4">[1]SERVIÇO!#REF!</definedName>
    <definedName name="WNMSERV" localSheetId="1">[1]SERVIÇO!#REF!</definedName>
    <definedName name="WNMSERV">[2]serviço!#REF!</definedName>
    <definedName name="XALFA" localSheetId="6">[1]SERVIÇO!#REF!</definedName>
    <definedName name="XALFA" localSheetId="5">[1]SERVIÇO!#REF!</definedName>
    <definedName name="XALFA" localSheetId="2">[1]SERVIÇO!#REF!</definedName>
    <definedName name="XALFA" localSheetId="3">[1]SERVIÇO!#REF!</definedName>
    <definedName name="XALFA" localSheetId="4">[1]SERVIÇO!#REF!</definedName>
    <definedName name="XALFA" localSheetId="1">[1]SERVIÇO!#REF!</definedName>
    <definedName name="XALFA">[2]serviço!#REF!</definedName>
    <definedName name="XDATA" localSheetId="6">[1]SERVIÇO!#REF!</definedName>
    <definedName name="XDATA" localSheetId="5">[1]SERVIÇO!#REF!</definedName>
    <definedName name="XDATA" localSheetId="2">[1]SERVIÇO!#REF!</definedName>
    <definedName name="XDATA" localSheetId="3">[1]SERVIÇO!#REF!</definedName>
    <definedName name="XDATA" localSheetId="4">[1]SERVIÇO!#REF!</definedName>
    <definedName name="XDATA" localSheetId="1">[1]SERVIÇO!#REF!</definedName>
    <definedName name="XDATA">[2]serviço!#REF!</definedName>
    <definedName name="XITEM" localSheetId="6">[1]SERVIÇO!#REF!</definedName>
    <definedName name="XITEM" localSheetId="5">[1]SERVIÇO!#REF!</definedName>
    <definedName name="XITEM" localSheetId="2">[1]SERVIÇO!#REF!</definedName>
    <definedName name="XITEM" localSheetId="3">[1]SERVIÇO!#REF!</definedName>
    <definedName name="XITEM" localSheetId="4">[1]SERVIÇO!#REF!</definedName>
    <definedName name="XITEM" localSheetId="1">[1]SERVIÇO!#REF!</definedName>
    <definedName name="XITEM">[2]serviço!#REF!</definedName>
    <definedName name="XLOC" localSheetId="6">[1]SERVIÇO!#REF!</definedName>
    <definedName name="XLOC" localSheetId="5">[1]SERVIÇO!#REF!</definedName>
    <definedName name="XLOC" localSheetId="2">[1]SERVIÇO!#REF!</definedName>
    <definedName name="XLOC" localSheetId="3">[1]SERVIÇO!#REF!</definedName>
    <definedName name="XLOC" localSheetId="4">[1]SERVIÇO!#REF!</definedName>
    <definedName name="XLOC" localSheetId="1">[1]SERVIÇO!#REF!</definedName>
    <definedName name="XLOC">[2]serviço!#REF!</definedName>
    <definedName name="xnInforme_quantos_bebedouros____bebqt__if_bebqt__0__xlQt.bebedouros_invalida___ENTER_p_reinformar__xresp__branch_rqtderv" localSheetId="6">[1]SERVIÇO!#REF!</definedName>
    <definedName name="xnInforme_quantos_bebedouros____bebqt__if_bebqt__0__xlQt.bebedouros_invalida___ENTER_p_reinformar__xresp__branch_rqtderv" localSheetId="5">[1]SERVIÇO!#REF!</definedName>
    <definedName name="xnInforme_quantos_bebedouros____bebqt__if_bebqt__0__xlQt.bebedouros_invalida___ENTER_p_reinformar__xresp__branch_rqtderv" localSheetId="2">[1]SERVIÇO!#REF!</definedName>
    <definedName name="xnInforme_quantos_bebedouros____bebqt__if_bebqt__0__xlQt.bebedouros_invalida___ENTER_p_reinformar__xresp__branch_rqtderv" localSheetId="3">[1]SERVIÇO!#REF!</definedName>
    <definedName name="xnInforme_quantos_bebedouros____bebqt__if_bebqt__0__xlQt.bebedouros_invalida___ENTER_p_reinformar__xresp__branch_rqtderv" localSheetId="4">[1]SERVIÇO!#REF!</definedName>
    <definedName name="xnInforme_quantos_bebedouros____bebqt__if_bebqt__0__xlQt.bebedouros_invalida___ENTER_p_reinformar__xresp__branch_rqtderv" localSheetId="1">[1]SERVIÇO!#REF!</definedName>
    <definedName name="xnInforme_quantos_bebedouros____bebqt__if_bebqt__0__xlQt.bebedouros_invalida___ENTER_p_reinformar__xresp__branch_rqtderv">[2]serviço!#REF!</definedName>
    <definedName name="xnInforme_quantos_bebedouros____bebqt__if_bebqt__0__xlQt_bebedouros_invalida___ENTER_p_reinformar__xresp__branch_rqtderv" localSheetId="6">[1]SERVIÇO!#REF!</definedName>
    <definedName name="xnInforme_quantos_bebedouros____bebqt__if_bebqt__0__xlQt_bebedouros_invalida___ENTER_p_reinformar__xresp__branch_rqtderv" localSheetId="5">[1]SERVIÇO!#REF!</definedName>
    <definedName name="xnInforme_quantos_bebedouros____bebqt__if_bebqt__0__xlQt_bebedouros_invalida___ENTER_p_reinformar__xresp__branch_rqtderv" localSheetId="3">[1]SERVIÇO!#REF!</definedName>
    <definedName name="xnInforme_quantos_bebedouros____bebqt__if_bebqt__0__xlQt_bebedouros_invalida___ENTER_p_reinformar__xresp__branch_rqtderv" localSheetId="4">[1]SERVIÇO!#REF!</definedName>
    <definedName name="xnInforme_quantos_bebedouros____bebqt__if_bebqt__0__xlQt_bebedouros_invalida___ENTER_p_reinformar__xresp__branch_rqtderv" localSheetId="1">[1]SERVIÇO!#REF!</definedName>
    <definedName name="xnInforme_quantos_bebedouros____bebqt__if_bebqt__0__xlQt_bebedouros_invalida___ENTER_p_reinformar__xresp__branch_rqtderv">[2]serviço!#REF!</definedName>
    <definedName name="XNUCOPIAS" localSheetId="6">[1]SERVIÇO!#REF!</definedName>
    <definedName name="XNUCOPIAS" localSheetId="5">[1]SERVIÇO!#REF!</definedName>
    <definedName name="XNUCOPIAS" localSheetId="2">[1]SERVIÇO!#REF!</definedName>
    <definedName name="XNUCOPIAS" localSheetId="3">[1]SERVIÇO!#REF!</definedName>
    <definedName name="XNUCOPIAS" localSheetId="4">[1]SERVIÇO!#REF!</definedName>
    <definedName name="XNUCOPIAS" localSheetId="1">[1]SERVIÇO!#REF!</definedName>
    <definedName name="XNUCOPIAS">[2]serviço!#REF!</definedName>
    <definedName name="XRESP" localSheetId="6">[1]SERVIÇO!#REF!</definedName>
    <definedName name="XRESP" localSheetId="5">[1]SERVIÇO!#REF!</definedName>
    <definedName name="XRESP" localSheetId="2">[1]SERVIÇO!#REF!</definedName>
    <definedName name="XRESP" localSheetId="3">[1]SERVIÇO!#REF!</definedName>
    <definedName name="XRESP" localSheetId="4">[1]SERVIÇO!#REF!</definedName>
    <definedName name="XRESP" localSheetId="1">[1]SERVIÇO!#REF!</definedName>
    <definedName name="XRESP">[2]serviço!#REF!</definedName>
    <definedName name="XTITRES" localSheetId="6">[1]SERVIÇO!#REF!</definedName>
    <definedName name="XTITRES" localSheetId="5">[1]SERVIÇO!#REF!</definedName>
    <definedName name="XTITRES" localSheetId="2">[1]SERVIÇO!#REF!</definedName>
    <definedName name="XTITRES" localSheetId="3">[1]SERVIÇO!#REF!</definedName>
    <definedName name="XTITRES" localSheetId="4">[1]SERVIÇO!#REF!</definedName>
    <definedName name="XTITRES" localSheetId="1">[1]SERVIÇO!#REF!</definedName>
    <definedName name="XTITRES">[2]serviço!#REF!</definedName>
    <definedName name="ZECA" localSheetId="6">[1]SERVIÇO!#REF!</definedName>
    <definedName name="ZECA" localSheetId="5">[1]SERVIÇO!#REF!</definedName>
    <definedName name="ZECA" localSheetId="2">[1]SERVIÇO!#REF!</definedName>
    <definedName name="ZECA" localSheetId="3">[1]SERVIÇO!#REF!</definedName>
    <definedName name="ZECA" localSheetId="4">[1]SERVIÇO!#REF!</definedName>
    <definedName name="ZECA" localSheetId="1">[1]SERVIÇO!#REF!</definedName>
    <definedName name="ZECA">[2]serviço!#REF!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189" i="8" l="1"/>
  <c r="H155" i="8"/>
  <c r="H81" i="8"/>
  <c r="H80" i="8"/>
  <c r="H169" i="8"/>
  <c r="H69" i="8" l="1"/>
  <c r="H158" i="8"/>
  <c r="H159" i="8"/>
  <c r="H160" i="8"/>
  <c r="H161" i="8"/>
  <c r="H162" i="8"/>
  <c r="H163" i="8"/>
  <c r="H164" i="8"/>
  <c r="H165" i="8"/>
  <c r="J8" i="9" l="1"/>
  <c r="J55" i="9" s="1"/>
  <c r="I7" i="9"/>
  <c r="I156" i="9" s="1"/>
  <c r="K155" i="9"/>
  <c r="G155" i="9"/>
  <c r="K104" i="9"/>
  <c r="G104" i="9"/>
  <c r="C28" i="13"/>
  <c r="C31" i="13" s="1"/>
  <c r="C23" i="13"/>
  <c r="C19" i="13"/>
  <c r="H109" i="8"/>
  <c r="H107" i="8"/>
  <c r="I54" i="9" l="1"/>
  <c r="J106" i="9"/>
  <c r="J157" i="9"/>
  <c r="I105" i="9"/>
  <c r="C38" i="13"/>
  <c r="C40" i="13" s="1"/>
  <c r="H110" i="8" l="1"/>
  <c r="H111" i="8"/>
  <c r="H119" i="8"/>
  <c r="H118" i="8"/>
  <c r="H115" i="8"/>
  <c r="H114" i="8"/>
  <c r="H113" i="8"/>
  <c r="H41" i="8"/>
  <c r="H108" i="8"/>
  <c r="N13" i="9"/>
  <c r="N14" i="9"/>
  <c r="N15" i="9"/>
  <c r="N16" i="9"/>
  <c r="N17" i="9"/>
  <c r="N18" i="9"/>
  <c r="N19" i="9"/>
  <c r="N20" i="9"/>
  <c r="N21" i="9"/>
  <c r="N22" i="9"/>
  <c r="N23" i="9"/>
  <c r="N24" i="9"/>
  <c r="N25" i="9"/>
  <c r="N26" i="9"/>
  <c r="N27" i="9"/>
  <c r="N29" i="9"/>
  <c r="N33" i="9"/>
  <c r="N35" i="9"/>
  <c r="N12" i="9"/>
  <c r="H21" i="8"/>
  <c r="H22" i="8"/>
  <c r="H23" i="8"/>
  <c r="H24" i="8"/>
  <c r="H27" i="8"/>
  <c r="H28" i="8"/>
  <c r="H30" i="8"/>
  <c r="H31" i="8"/>
  <c r="H34" i="8"/>
  <c r="H35" i="8"/>
  <c r="H36" i="8"/>
  <c r="H37" i="8"/>
  <c r="H39" i="8"/>
  <c r="H40" i="8"/>
  <c r="H43" i="8"/>
  <c r="H44" i="8"/>
  <c r="H45" i="8"/>
  <c r="H46" i="8"/>
  <c r="H47" i="8"/>
  <c r="H48" i="8"/>
  <c r="H49" i="8"/>
  <c r="H50" i="8"/>
  <c r="H51" i="8"/>
  <c r="H52" i="8"/>
  <c r="H53" i="8"/>
  <c r="H54" i="8"/>
  <c r="H55" i="8"/>
  <c r="H56" i="8"/>
  <c r="H59" i="8"/>
  <c r="H63" i="8"/>
  <c r="H64" i="8"/>
  <c r="H65" i="8"/>
  <c r="H68" i="8"/>
  <c r="H71" i="8"/>
  <c r="H73" i="8"/>
  <c r="H74" i="8"/>
  <c r="H75" i="8"/>
  <c r="H83" i="8"/>
  <c r="H84" i="8"/>
  <c r="H85" i="8"/>
  <c r="H86" i="8"/>
  <c r="H87" i="8"/>
  <c r="H90" i="8"/>
  <c r="H91" i="8"/>
  <c r="H93" i="8"/>
  <c r="H94" i="8"/>
  <c r="H95" i="8"/>
  <c r="H96" i="8"/>
  <c r="H97" i="8"/>
  <c r="H98" i="8"/>
  <c r="H99" i="8"/>
  <c r="H100" i="8"/>
  <c r="H101" i="8"/>
  <c r="H102" i="8"/>
  <c r="H120" i="8"/>
  <c r="H124" i="8"/>
  <c r="H125" i="8"/>
  <c r="H130" i="8"/>
  <c r="H131" i="8"/>
  <c r="H132" i="8"/>
  <c r="H133" i="8"/>
  <c r="H134" i="8"/>
  <c r="H135" i="8"/>
  <c r="H136" i="8"/>
  <c r="H137" i="8"/>
  <c r="H138" i="8"/>
  <c r="H139" i="8"/>
  <c r="H143" i="8"/>
  <c r="H144" i="8"/>
  <c r="H145" i="8"/>
  <c r="H146" i="8"/>
  <c r="H147" i="8"/>
  <c r="H148" i="8"/>
  <c r="H149" i="8"/>
  <c r="H150" i="8"/>
  <c r="H151" i="8"/>
  <c r="H152" i="8"/>
  <c r="H153" i="8"/>
  <c r="H154" i="8"/>
  <c r="H156" i="8"/>
  <c r="H157" i="8"/>
  <c r="H166" i="8"/>
  <c r="H176" i="8"/>
  <c r="H177" i="8"/>
  <c r="H178" i="8"/>
  <c r="H179" i="8"/>
  <c r="H180" i="8"/>
  <c r="H181" i="8"/>
  <c r="H182" i="8"/>
  <c r="H183" i="8"/>
  <c r="H185" i="8"/>
  <c r="H193" i="8"/>
  <c r="H194" i="8"/>
  <c r="H195" i="8"/>
  <c r="H196" i="8"/>
  <c r="H197" i="8"/>
  <c r="H202" i="8"/>
  <c r="H203" i="8"/>
  <c r="H208" i="8"/>
  <c r="H211" i="8"/>
  <c r="H216" i="8"/>
  <c r="H224" i="8"/>
  <c r="H225" i="8"/>
  <c r="H229" i="8"/>
  <c r="H230" i="8"/>
  <c r="H231" i="8"/>
  <c r="H232" i="8"/>
  <c r="H234" i="8"/>
  <c r="H235" i="8"/>
  <c r="B27" i="9"/>
  <c r="B26" i="9"/>
  <c r="B25" i="9"/>
  <c r="B24" i="9"/>
  <c r="B23" i="9"/>
  <c r="B22" i="9"/>
  <c r="B21" i="9"/>
  <c r="B20" i="9"/>
  <c r="B19" i="9"/>
  <c r="B18" i="9"/>
  <c r="B17" i="9"/>
  <c r="B16" i="9"/>
  <c r="B15" i="9"/>
  <c r="B14" i="9"/>
  <c r="B32" i="9"/>
  <c r="B13" i="9"/>
  <c r="B12" i="9"/>
  <c r="H128" i="8"/>
  <c r="H174" i="5"/>
  <c r="H175" i="5"/>
  <c r="H176" i="5"/>
  <c r="H173" i="5"/>
  <c r="H157" i="5"/>
  <c r="H159" i="5"/>
  <c r="H160" i="5"/>
  <c r="H165" i="5"/>
  <c r="F161" i="5" s="1"/>
  <c r="H161" i="5" s="1"/>
  <c r="F162" i="5"/>
  <c r="H162" i="5" s="1"/>
  <c r="D161" i="5"/>
  <c r="F158" i="5"/>
  <c r="H158" i="5" s="1"/>
  <c r="D157" i="5"/>
  <c r="F152" i="5"/>
  <c r="H152" i="5" s="1"/>
  <c r="F151" i="5"/>
  <c r="H151" i="5" s="1"/>
  <c r="F150" i="5"/>
  <c r="H150" i="5" s="1"/>
  <c r="F149" i="5"/>
  <c r="H149" i="5" s="1"/>
  <c r="D149" i="5"/>
  <c r="H167" i="8" l="1"/>
  <c r="H141" i="8" s="1"/>
  <c r="H78" i="8"/>
  <c r="H123" i="8"/>
  <c r="H42" i="8"/>
  <c r="H116" i="8"/>
  <c r="H88" i="8"/>
  <c r="H126" i="8"/>
  <c r="H117" i="8"/>
  <c r="H121" i="8"/>
  <c r="H112" i="8"/>
  <c r="H122" i="8"/>
  <c r="H127" i="8"/>
  <c r="F154" i="5"/>
  <c r="F155" i="5" s="1"/>
  <c r="H155" i="5" s="1"/>
  <c r="G172" i="5"/>
  <c r="H172" i="5" s="1"/>
  <c r="F163" i="5"/>
  <c r="H163" i="5" s="1"/>
  <c r="H76" i="8"/>
  <c r="F156" i="5"/>
  <c r="H156" i="5" s="1"/>
  <c r="F153" i="5"/>
  <c r="H153" i="5" s="1"/>
  <c r="H106" i="8"/>
  <c r="H103" i="8" l="1"/>
  <c r="H104" i="8"/>
  <c r="H105" i="8"/>
  <c r="H77" i="8"/>
  <c r="H154" i="5"/>
  <c r="H164" i="5"/>
  <c r="H166" i="5" s="1"/>
  <c r="I38" i="7" l="1"/>
  <c r="I40" i="7" s="1"/>
  <c r="B34" i="7"/>
  <c r="B33" i="7"/>
  <c r="B32" i="7"/>
  <c r="B30" i="7"/>
  <c r="B31" i="7"/>
  <c r="B29" i="7"/>
  <c r="B28" i="7"/>
  <c r="B27" i="7"/>
  <c r="B26" i="7"/>
  <c r="B25" i="7"/>
  <c r="B24" i="7"/>
  <c r="B23" i="7"/>
  <c r="B22" i="7"/>
  <c r="B21" i="7"/>
  <c r="B20" i="7"/>
  <c r="B19" i="7"/>
  <c r="I39" i="7" l="1"/>
  <c r="I11" i="7"/>
  <c r="H10" i="8"/>
  <c r="H9" i="8"/>
  <c r="H8" i="8"/>
  <c r="I8" i="9" s="1"/>
  <c r="H187" i="8"/>
  <c r="H140" i="8"/>
  <c r="H66" i="8"/>
  <c r="H57" i="8"/>
  <c r="H32" i="8"/>
  <c r="H25" i="8"/>
  <c r="G223" i="8"/>
  <c r="G222" i="8"/>
  <c r="G221" i="8"/>
  <c r="G220" i="8"/>
  <c r="G219" i="8"/>
  <c r="G218" i="8"/>
  <c r="G217" i="8"/>
  <c r="G215" i="8"/>
  <c r="G214" i="8"/>
  <c r="G213" i="8"/>
  <c r="G212" i="8"/>
  <c r="G210" i="8"/>
  <c r="G209" i="8"/>
  <c r="G207" i="8"/>
  <c r="G206" i="8"/>
  <c r="G205" i="8"/>
  <c r="G204" i="8"/>
  <c r="G201" i="8"/>
  <c r="G200" i="8"/>
  <c r="G199" i="8"/>
  <c r="G198" i="8"/>
  <c r="H239" i="8"/>
  <c r="H238" i="8" s="1"/>
  <c r="F233" i="8"/>
  <c r="H228" i="8"/>
  <c r="H226" i="8"/>
  <c r="H190" i="8"/>
  <c r="H188" i="8" s="1"/>
  <c r="H174" i="8"/>
  <c r="H173" i="8" s="1"/>
  <c r="H172" i="8"/>
  <c r="F60" i="8"/>
  <c r="D60" i="8"/>
  <c r="G29" i="8"/>
  <c r="I106" i="9" l="1"/>
  <c r="I157" i="9"/>
  <c r="I55" i="9"/>
  <c r="H29" i="8"/>
  <c r="H26" i="8" s="1"/>
  <c r="H200" i="8"/>
  <c r="H206" i="8"/>
  <c r="H212" i="8"/>
  <c r="H217" i="8"/>
  <c r="H221" i="8"/>
  <c r="H82" i="8"/>
  <c r="H92" i="8"/>
  <c r="H89" i="8" s="1"/>
  <c r="H201" i="8"/>
  <c r="H207" i="8"/>
  <c r="H213" i="8"/>
  <c r="H218" i="8"/>
  <c r="H222" i="8"/>
  <c r="H62" i="8"/>
  <c r="H61" i="8" s="1"/>
  <c r="H233" i="8"/>
  <c r="H227" i="8" s="1"/>
  <c r="H199" i="8"/>
  <c r="H205" i="8"/>
  <c r="H210" i="8"/>
  <c r="H215" i="8"/>
  <c r="H220" i="8"/>
  <c r="H38" i="8"/>
  <c r="H33" i="8" s="1"/>
  <c r="H70" i="8"/>
  <c r="H67" i="8" s="1"/>
  <c r="H60" i="8"/>
  <c r="H58" i="8" s="1"/>
  <c r="H198" i="8"/>
  <c r="H204" i="8"/>
  <c r="H209" i="8"/>
  <c r="H214" i="8"/>
  <c r="H219" i="8"/>
  <c r="H223" i="8"/>
  <c r="C27" i="9"/>
  <c r="E27" i="9" s="1"/>
  <c r="F27" i="9" s="1"/>
  <c r="I32" i="7"/>
  <c r="C24" i="9"/>
  <c r="E24" i="9" s="1"/>
  <c r="F24" i="9" s="1"/>
  <c r="I30" i="7"/>
  <c r="C22" i="9"/>
  <c r="E22" i="9" s="1"/>
  <c r="F22" i="9" s="1"/>
  <c r="I9" i="7"/>
  <c r="H36" i="7" s="1"/>
  <c r="H9" i="5"/>
  <c r="I10" i="7"/>
  <c r="H10" i="5"/>
  <c r="I8" i="7"/>
  <c r="H8" i="5"/>
  <c r="H170" i="8"/>
  <c r="H20" i="8"/>
  <c r="H175" i="8"/>
  <c r="H129" i="8"/>
  <c r="H240" i="8"/>
  <c r="M46" i="11"/>
  <c r="L46" i="11"/>
  <c r="K46" i="11"/>
  <c r="J46" i="11"/>
  <c r="M42" i="11"/>
  <c r="L42" i="11"/>
  <c r="K42" i="11"/>
  <c r="J42" i="11"/>
  <c r="M35" i="11"/>
  <c r="L35" i="11"/>
  <c r="K35" i="11"/>
  <c r="J35" i="11"/>
  <c r="M23" i="11"/>
  <c r="M48" i="11" s="1"/>
  <c r="L23" i="11"/>
  <c r="L48" i="11" s="1"/>
  <c r="K23" i="11"/>
  <c r="K48" i="11" s="1"/>
  <c r="J23" i="11"/>
  <c r="J48" i="11" s="1"/>
  <c r="H29" i="10"/>
  <c r="C28" i="10"/>
  <c r="C31" i="10" s="1"/>
  <c r="C38" i="10" s="1"/>
  <c r="C40" i="10" s="1"/>
  <c r="C23" i="10"/>
  <c r="C19" i="10"/>
  <c r="A55" i="9"/>
  <c r="K53" i="9"/>
  <c r="G53" i="9"/>
  <c r="A53" i="9"/>
  <c r="S8" i="9"/>
  <c r="S9" i="9" s="1"/>
  <c r="F55" i="9"/>
  <c r="J8" i="7"/>
  <c r="F157" i="9" l="1"/>
  <c r="F106" i="9"/>
  <c r="A157" i="9"/>
  <c r="A106" i="9"/>
  <c r="H191" i="8"/>
  <c r="H236" i="8" s="1"/>
  <c r="A155" i="9"/>
  <c r="A104" i="9"/>
  <c r="J27" i="9"/>
  <c r="L27" i="9"/>
  <c r="H27" i="9"/>
  <c r="L22" i="9"/>
  <c r="J22" i="9"/>
  <c r="H22" i="9"/>
  <c r="I29" i="7"/>
  <c r="C21" i="9"/>
  <c r="E21" i="9" s="1"/>
  <c r="F21" i="9" s="1"/>
  <c r="J24" i="9"/>
  <c r="H24" i="9"/>
  <c r="L24" i="9"/>
  <c r="I19" i="7"/>
  <c r="C12" i="9"/>
  <c r="E12" i="9" s="1"/>
  <c r="F12" i="9" s="1"/>
  <c r="I20" i="7"/>
  <c r="C32" i="9"/>
  <c r="C34" i="9" s="1"/>
  <c r="I21" i="7"/>
  <c r="C13" i="9"/>
  <c r="E13" i="9" s="1"/>
  <c r="F13" i="9" s="1"/>
  <c r="I22" i="7"/>
  <c r="C14" i="9"/>
  <c r="E14" i="9" s="1"/>
  <c r="F14" i="9" s="1"/>
  <c r="I23" i="7"/>
  <c r="C15" i="9"/>
  <c r="E15" i="9" s="1"/>
  <c r="F15" i="9" s="1"/>
  <c r="I24" i="7"/>
  <c r="C16" i="9"/>
  <c r="E16" i="9" s="1"/>
  <c r="F16" i="9" s="1"/>
  <c r="I25" i="7"/>
  <c r="C17" i="9"/>
  <c r="E17" i="9" s="1"/>
  <c r="F17" i="9" s="1"/>
  <c r="I26" i="7"/>
  <c r="C18" i="9"/>
  <c r="E18" i="9" s="1"/>
  <c r="F18" i="9" s="1"/>
  <c r="I27" i="7"/>
  <c r="C19" i="9"/>
  <c r="E19" i="9" s="1"/>
  <c r="F19" i="9" s="1"/>
  <c r="I28" i="7"/>
  <c r="C20" i="9"/>
  <c r="E20" i="9" s="1"/>
  <c r="F20" i="9" s="1"/>
  <c r="H20" i="9" s="1"/>
  <c r="I31" i="7"/>
  <c r="C23" i="9"/>
  <c r="E23" i="9" s="1"/>
  <c r="F23" i="9" s="1"/>
  <c r="I34" i="7"/>
  <c r="C26" i="9"/>
  <c r="E26" i="9" s="1"/>
  <c r="F26" i="9" s="1"/>
  <c r="H241" i="8"/>
  <c r="L21" i="9" l="1"/>
  <c r="J21" i="9"/>
  <c r="H21" i="9"/>
  <c r="L26" i="9"/>
  <c r="H26" i="9"/>
  <c r="J26" i="9"/>
  <c r="J19" i="9"/>
  <c r="L19" i="9"/>
  <c r="H19" i="9"/>
  <c r="J18" i="9"/>
  <c r="L18" i="9"/>
  <c r="H18" i="9"/>
  <c r="L17" i="9"/>
  <c r="H17" i="9"/>
  <c r="J17" i="9"/>
  <c r="J15" i="9"/>
  <c r="L15" i="9"/>
  <c r="H15" i="9"/>
  <c r="J23" i="9"/>
  <c r="L23" i="9"/>
  <c r="H23" i="9"/>
  <c r="J20" i="9"/>
  <c r="L20" i="9"/>
  <c r="H13" i="9"/>
  <c r="L13" i="9"/>
  <c r="E32" i="9"/>
  <c r="F32" i="9" s="1"/>
  <c r="J14" i="9"/>
  <c r="L14" i="9"/>
  <c r="H14" i="9"/>
  <c r="H16" i="9"/>
  <c r="J16" i="9"/>
  <c r="L16" i="9"/>
  <c r="J13" i="9"/>
  <c r="J12" i="9"/>
  <c r="H12" i="9"/>
  <c r="L12" i="9"/>
  <c r="H28" i="5"/>
  <c r="H30" i="5" s="1"/>
  <c r="E34" i="9" l="1"/>
  <c r="F34" i="9" s="1"/>
  <c r="G27" i="5"/>
  <c r="H27" i="5" s="1"/>
  <c r="B17" i="5" l="1"/>
  <c r="C17" i="5"/>
  <c r="D17" i="5"/>
  <c r="E17" i="5"/>
  <c r="G17" i="5"/>
  <c r="H17" i="5"/>
  <c r="B18" i="5"/>
  <c r="C18" i="5"/>
  <c r="D18" i="5"/>
  <c r="E18" i="5"/>
  <c r="F18" i="5"/>
  <c r="G18" i="5"/>
  <c r="B19" i="5"/>
  <c r="C19" i="5"/>
  <c r="D19" i="5"/>
  <c r="E19" i="5"/>
  <c r="F19" i="5"/>
  <c r="G19" i="5"/>
  <c r="B20" i="5"/>
  <c r="C20" i="5"/>
  <c r="D20" i="5"/>
  <c r="E20" i="5"/>
  <c r="F20" i="5"/>
  <c r="G20" i="5"/>
  <c r="B21" i="5"/>
  <c r="C21" i="5"/>
  <c r="D21" i="5"/>
  <c r="E21" i="5"/>
  <c r="F21" i="5"/>
  <c r="G21" i="5"/>
  <c r="B22" i="5"/>
  <c r="C22" i="5"/>
  <c r="D22" i="5"/>
  <c r="E22" i="5"/>
  <c r="F22" i="5"/>
  <c r="G22" i="5"/>
  <c r="H21" i="5" l="1"/>
  <c r="H22" i="5"/>
  <c r="H20" i="5"/>
  <c r="H18" i="5"/>
  <c r="H19" i="5"/>
  <c r="H23" i="5" l="1"/>
  <c r="I33" i="7" l="1"/>
  <c r="I35" i="7" s="1"/>
  <c r="C25" i="9"/>
  <c r="E25" i="9" s="1"/>
  <c r="C28" i="9" l="1"/>
  <c r="C36" i="9" s="1"/>
  <c r="H237" i="8"/>
  <c r="F25" i="9"/>
  <c r="E28" i="9"/>
  <c r="E36" i="9" s="1"/>
  <c r="I36" i="7"/>
  <c r="I41" i="7" s="1"/>
  <c r="J29" i="7" l="1"/>
  <c r="J20" i="7"/>
  <c r="J19" i="7"/>
  <c r="J31" i="7"/>
  <c r="J32" i="7"/>
  <c r="J33" i="7"/>
  <c r="J40" i="7"/>
  <c r="J25" i="7"/>
  <c r="J30" i="7"/>
  <c r="J28" i="7"/>
  <c r="J24" i="7"/>
  <c r="I7" i="7"/>
  <c r="I12" i="7" s="1"/>
  <c r="J27" i="7"/>
  <c r="J23" i="7"/>
  <c r="J38" i="7"/>
  <c r="J22" i="7"/>
  <c r="J39" i="7"/>
  <c r="J21" i="7"/>
  <c r="J34" i="7"/>
  <c r="J41" i="7"/>
  <c r="J26" i="7"/>
  <c r="J35" i="7"/>
  <c r="J25" i="9"/>
  <c r="J28" i="9" s="1"/>
  <c r="F28" i="9"/>
  <c r="F36" i="9" s="1"/>
  <c r="H25" i="9"/>
  <c r="H28" i="9" s="1"/>
  <c r="L25" i="9"/>
  <c r="L28" i="9" s="1"/>
  <c r="J36" i="7"/>
  <c r="H242" i="8"/>
  <c r="K28" i="9" l="1"/>
  <c r="K32" i="9" s="1"/>
  <c r="L32" i="9" s="1"/>
  <c r="L34" i="9" s="1"/>
  <c r="I28" i="9"/>
  <c r="I32" i="9" s="1"/>
  <c r="J32" i="9" s="1"/>
  <c r="J34" i="9" s="1"/>
  <c r="G28" i="9"/>
  <c r="G32" i="9" s="1"/>
  <c r="L36" i="9"/>
  <c r="K34" i="9"/>
  <c r="I67" i="8"/>
  <c r="I234" i="8"/>
  <c r="I28" i="8"/>
  <c r="I188" i="8"/>
  <c r="I186" i="8"/>
  <c r="I198" i="8"/>
  <c r="I97" i="8"/>
  <c r="I118" i="8"/>
  <c r="I239" i="8"/>
  <c r="I34" i="8"/>
  <c r="I80" i="8"/>
  <c r="I206" i="8"/>
  <c r="I106" i="8"/>
  <c r="I148" i="8"/>
  <c r="I141" i="8"/>
  <c r="I183" i="8"/>
  <c r="I51" i="8"/>
  <c r="I111" i="8"/>
  <c r="I88" i="8"/>
  <c r="I114" i="8"/>
  <c r="I104" i="8"/>
  <c r="I102" i="8"/>
  <c r="I127" i="8"/>
  <c r="I190" i="8"/>
  <c r="I196" i="8"/>
  <c r="I81" i="8"/>
  <c r="I53" i="8"/>
  <c r="I166" i="8"/>
  <c r="I194" i="8"/>
  <c r="I225" i="8"/>
  <c r="I24" i="8"/>
  <c r="I62" i="8"/>
  <c r="I98" i="8"/>
  <c r="I144" i="8"/>
  <c r="I154" i="8"/>
  <c r="I165" i="8"/>
  <c r="I65" i="8"/>
  <c r="I120" i="8"/>
  <c r="I40" i="8"/>
  <c r="I151" i="8"/>
  <c r="I42" i="8"/>
  <c r="I223" i="8"/>
  <c r="I201" i="8"/>
  <c r="I155" i="8"/>
  <c r="I235" i="8"/>
  <c r="I179" i="8"/>
  <c r="I139" i="8"/>
  <c r="I161" i="8"/>
  <c r="I169" i="8"/>
  <c r="I113" i="8"/>
  <c r="I229" i="8"/>
  <c r="I35" i="8"/>
  <c r="I96" i="8"/>
  <c r="I153" i="8"/>
  <c r="I83" i="8"/>
  <c r="I69" i="8"/>
  <c r="I157" i="8"/>
  <c r="I220" i="8"/>
  <c r="I100" i="8"/>
  <c r="I227" i="8"/>
  <c r="I121" i="8"/>
  <c r="I135" i="8"/>
  <c r="I77" i="8"/>
  <c r="I230" i="8"/>
  <c r="I91" i="8"/>
  <c r="I25" i="8"/>
  <c r="I58" i="8"/>
  <c r="I48" i="8"/>
  <c r="I125" i="8"/>
  <c r="I29" i="8"/>
  <c r="I122" i="8"/>
  <c r="I30" i="8"/>
  <c r="I56" i="8"/>
  <c r="I87" i="8"/>
  <c r="I129" i="8"/>
  <c r="I36" i="8"/>
  <c r="H252" i="8"/>
  <c r="I184" i="8"/>
  <c r="I133" i="8"/>
  <c r="I232" i="8"/>
  <c r="I202" i="8"/>
  <c r="I84" i="8"/>
  <c r="I159" i="8"/>
  <c r="I110" i="8"/>
  <c r="I170" i="8"/>
  <c r="I221" i="8"/>
  <c r="I109" i="8"/>
  <c r="I41" i="8"/>
  <c r="I126" i="8"/>
  <c r="I146" i="8"/>
  <c r="I163" i="8"/>
  <c r="I217" i="8"/>
  <c r="I216" i="8"/>
  <c r="I209" i="8"/>
  <c r="I203" i="8"/>
  <c r="I60" i="8"/>
  <c r="I108" i="8"/>
  <c r="I128" i="8"/>
  <c r="I92" i="8"/>
  <c r="I168" i="8"/>
  <c r="I189" i="8"/>
  <c r="I173" i="8"/>
  <c r="I82" i="8"/>
  <c r="I134" i="8"/>
  <c r="I152" i="8"/>
  <c r="I123" i="8"/>
  <c r="I176" i="8"/>
  <c r="I78" i="8"/>
  <c r="I210" i="8"/>
  <c r="I50" i="8"/>
  <c r="I39" i="8"/>
  <c r="I27" i="8"/>
  <c r="I171" i="8"/>
  <c r="I93" i="8"/>
  <c r="I213" i="8"/>
  <c r="I187" i="8"/>
  <c r="I211" i="8"/>
  <c r="I138" i="8"/>
  <c r="I22" i="8"/>
  <c r="I167" i="8"/>
  <c r="I119" i="8"/>
  <c r="I174" i="8"/>
  <c r="I115" i="8"/>
  <c r="I212" i="8"/>
  <c r="I89" i="8"/>
  <c r="I94" i="8"/>
  <c r="I175" i="8"/>
  <c r="I105" i="8"/>
  <c r="I137" i="8"/>
  <c r="I180" i="8"/>
  <c r="I21" i="8"/>
  <c r="I57" i="8"/>
  <c r="I200" i="8"/>
  <c r="I218" i="8"/>
  <c r="I38" i="8"/>
  <c r="I86" i="8"/>
  <c r="I23" i="8"/>
  <c r="I145" i="8"/>
  <c r="I103" i="8"/>
  <c r="I219" i="8"/>
  <c r="I75" i="8"/>
  <c r="I228" i="8"/>
  <c r="I33" i="8"/>
  <c r="I64" i="8"/>
  <c r="I63" i="8"/>
  <c r="I205" i="8"/>
  <c r="I233" i="8"/>
  <c r="I74" i="8"/>
  <c r="I143" i="8"/>
  <c r="I26" i="8"/>
  <c r="I49" i="8"/>
  <c r="I45" i="8"/>
  <c r="I185" i="8"/>
  <c r="I214" i="8"/>
  <c r="I231" i="8"/>
  <c r="I61" i="8"/>
  <c r="I204" i="8"/>
  <c r="I76" i="8"/>
  <c r="I32" i="8"/>
  <c r="I149" i="8"/>
  <c r="I150" i="8"/>
  <c r="I164" i="8"/>
  <c r="I178" i="8"/>
  <c r="I158" i="8"/>
  <c r="I238" i="8"/>
  <c r="I215" i="8"/>
  <c r="I207" i="8"/>
  <c r="I132" i="8"/>
  <c r="G8" i="9"/>
  <c r="I162" i="8"/>
  <c r="I66" i="8"/>
  <c r="I112" i="8"/>
  <c r="I90" i="8"/>
  <c r="I226" i="8"/>
  <c r="I208" i="8"/>
  <c r="I47" i="8"/>
  <c r="I136" i="8"/>
  <c r="I224" i="8"/>
  <c r="I242" i="8"/>
  <c r="I240" i="8"/>
  <c r="I95" i="8"/>
  <c r="I193" i="8"/>
  <c r="I191" i="8"/>
  <c r="I44" i="8"/>
  <c r="I182" i="8"/>
  <c r="I73" i="8"/>
  <c r="I31" i="8"/>
  <c r="I52" i="8"/>
  <c r="I37" i="8"/>
  <c r="I20" i="8"/>
  <c r="I241" i="8"/>
  <c r="I71" i="8"/>
  <c r="I195" i="8"/>
  <c r="I46" i="8"/>
  <c r="I177" i="8"/>
  <c r="I107" i="8"/>
  <c r="I222" i="8"/>
  <c r="I117" i="8"/>
  <c r="I147" i="8"/>
  <c r="I116" i="8"/>
  <c r="I172" i="8"/>
  <c r="I156" i="8"/>
  <c r="I140" i="8"/>
  <c r="I160" i="8"/>
  <c r="I72" i="8"/>
  <c r="I181" i="8"/>
  <c r="I59" i="8"/>
  <c r="I85" i="8"/>
  <c r="H7" i="8"/>
  <c r="I70" i="8"/>
  <c r="I55" i="8"/>
  <c r="I101" i="8"/>
  <c r="I99" i="8"/>
  <c r="I54" i="8"/>
  <c r="I68" i="8"/>
  <c r="I199" i="8"/>
  <c r="I124" i="8"/>
  <c r="I131" i="8"/>
  <c r="I43" i="8"/>
  <c r="I130" i="8"/>
  <c r="I197" i="8"/>
  <c r="I236" i="8"/>
  <c r="J36" i="9"/>
  <c r="I34" i="9"/>
  <c r="N28" i="9"/>
  <c r="I237" i="8"/>
  <c r="H12" i="8" l="1"/>
  <c r="H7" i="5"/>
  <c r="H12" i="5" s="1"/>
  <c r="N32" i="9"/>
  <c r="H32" i="9"/>
  <c r="H34" i="9" s="1"/>
  <c r="D23" i="9"/>
  <c r="D21" i="9"/>
  <c r="D16" i="9"/>
  <c r="D15" i="9"/>
  <c r="D20" i="9"/>
  <c r="D19" i="9"/>
  <c r="D26" i="9"/>
  <c r="G55" i="9"/>
  <c r="D12" i="9"/>
  <c r="D17" i="9"/>
  <c r="D27" i="9"/>
  <c r="D14" i="9"/>
  <c r="D22" i="9"/>
  <c r="D32" i="9"/>
  <c r="D34" i="9" s="1"/>
  <c r="D18" i="9"/>
  <c r="D13" i="9"/>
  <c r="D24" i="9"/>
  <c r="D25" i="9"/>
  <c r="Q13" i="9"/>
  <c r="I36" i="9"/>
  <c r="Q14" i="9"/>
  <c r="K36" i="9"/>
  <c r="G157" i="9" l="1"/>
  <c r="G106" i="9"/>
  <c r="G34" i="9"/>
  <c r="N34" i="9" s="1"/>
  <c r="H36" i="9"/>
  <c r="D28" i="9"/>
  <c r="D36" i="9" s="1"/>
  <c r="Q12" i="9" l="1"/>
  <c r="G36" i="9"/>
  <c r="H37" i="9"/>
  <c r="J37" i="9" s="1"/>
  <c r="L37" i="9" s="1"/>
  <c r="G37" i="9" l="1"/>
  <c r="N36" i="9"/>
  <c r="I37" i="9" l="1"/>
  <c r="T7" i="9"/>
  <c r="T8" i="9" l="1"/>
  <c r="K37" i="9"/>
  <c r="T9" i="9" s="1"/>
  <c r="N37" i="9"/>
</calcChain>
</file>

<file path=xl/sharedStrings.xml><?xml version="1.0" encoding="utf-8"?>
<sst xmlns="http://schemas.openxmlformats.org/spreadsheetml/2006/main" count="1783" uniqueCount="807">
  <si>
    <t>UNIVERSIDADE FEDERAL DA BAHIA</t>
  </si>
  <si>
    <t>Obra:</t>
  </si>
  <si>
    <t>IMRS - Instituto Multidisciplinar de Reabilitação da Saúde - CASA 49</t>
  </si>
  <si>
    <t>Endereço:</t>
  </si>
  <si>
    <t>Área (m²):</t>
  </si>
  <si>
    <t>Rua Padre Feijó, 49 - Canela -Salvador- BA</t>
  </si>
  <si>
    <t>ESTIMATIVA ORÇAMENTÁRIA</t>
  </si>
  <si>
    <t>ITEM</t>
  </si>
  <si>
    <t>DESCRIÇÃO</t>
  </si>
  <si>
    <t>PREÇO UNITARIO</t>
  </si>
  <si>
    <t>PREÇO TOTAL</t>
  </si>
  <si>
    <t>1.1</t>
  </si>
  <si>
    <t>ORSE</t>
  </si>
  <si>
    <t>PLACA DE OBRA EM CHAPA DE ACO GALVANIZADO - 4,00X1,87M2</t>
  </si>
  <si>
    <t>M2</t>
  </si>
  <si>
    <t>1.2</t>
  </si>
  <si>
    <t>SINAPI</t>
  </si>
  <si>
    <t>5824</t>
  </si>
  <si>
    <t>CAMINHÃO TOCO, PBT 16.000 KG, CARGA ÚTIL MÁX. 10.685 KG</t>
  </si>
  <si>
    <t>CHP</t>
  </si>
  <si>
    <t>1.3</t>
  </si>
  <si>
    <t>88316</t>
  </si>
  <si>
    <t>SERVENTE COM ENCARGOS COMPLEMENTARES</t>
  </si>
  <si>
    <t>H</t>
  </si>
  <si>
    <t>1.4</t>
  </si>
  <si>
    <t>LIMPEZA DA SALA DE SUPERVISÃO PARA ESCRITÓRIO</t>
  </si>
  <si>
    <t>1.5</t>
  </si>
  <si>
    <t>m²</t>
  </si>
  <si>
    <t xml:space="preserve">ADMINISTRAÇÃO LOCAL </t>
  </si>
  <si>
    <t>2.1</t>
  </si>
  <si>
    <t>MÊS</t>
  </si>
  <si>
    <t>2.2</t>
  </si>
  <si>
    <t>93572</t>
  </si>
  <si>
    <t>ENCARREGADO GERAL DE OBRAS COM ENCARGOS COMPLEMENTARES</t>
  </si>
  <si>
    <t>2.3</t>
  </si>
  <si>
    <t>DNIT</t>
  </si>
  <si>
    <t>B8959</t>
  </si>
  <si>
    <t>MANUTENÇÃO DE ESCRITÓRIO</t>
  </si>
  <si>
    <t>2.4</t>
  </si>
  <si>
    <t>2.5</t>
  </si>
  <si>
    <t>2.6</t>
  </si>
  <si>
    <t>I - 00010776</t>
  </si>
  <si>
    <t>DEMOLIÇÕES E SERVIÇOS PRELIMINARES</t>
  </si>
  <si>
    <t>DEMOLIÇÕES E RETIRADAS</t>
  </si>
  <si>
    <t>3.1</t>
  </si>
  <si>
    <t>97644</t>
  </si>
  <si>
    <t>REMOÇÃO DE PORTAS, DE FORMA MANUAL, SEM REAPROVEITAMENTO. AF_09/2023. (DETERIORADAS POR CUPIM 1,00X3,20M)</t>
  </si>
  <si>
    <t>3.2</t>
  </si>
  <si>
    <t>00031</t>
  </si>
  <si>
    <t>REMOÇÃO DE ESQUADRIA (PORTAS DE MADEIRA)</t>
  </si>
  <si>
    <t>3.3</t>
  </si>
  <si>
    <t>3.4</t>
  </si>
  <si>
    <t>SBC</t>
  </si>
  <si>
    <t>22765</t>
  </si>
  <si>
    <t>REMOÇÃO DE GRADE</t>
  </si>
  <si>
    <t>3.5</t>
  </si>
  <si>
    <t>3.6</t>
  </si>
  <si>
    <t>M3</t>
  </si>
  <si>
    <t>AJUSTE DE QLF_CLI_01 PARA EXAUSTOR APÓS VERIFICAÇÃO DE PROJETO</t>
  </si>
  <si>
    <t>3.7</t>
  </si>
  <si>
    <t>88264</t>
  </si>
  <si>
    <t>ELETRICISTA COM ENCARGOS COMPLEMENTARES</t>
  </si>
  <si>
    <t>3.8</t>
  </si>
  <si>
    <t>88247</t>
  </si>
  <si>
    <t>AUXILIAR DE ELETRICISTA COM ENCARGOS COMPLEMENTARES</t>
  </si>
  <si>
    <t>AJUSTES DE LAVATÓRIOS EM SANITÁRIOS E ÁREAS MOLHADAS</t>
  </si>
  <si>
    <t>3.9</t>
  </si>
  <si>
    <t>88267</t>
  </si>
  <si>
    <t>ENCANADOR OU BOMBEIRO HIDRÁULICO COM ENCARGOS COMPLEMENTARES</t>
  </si>
  <si>
    <t>3.10</t>
  </si>
  <si>
    <t>88248</t>
  </si>
  <si>
    <t>AUXILIAR DE ENCANADOR OU BOMBEIRO HIDRÁULICO COM ENCARGOS COMPLEMENTARES</t>
  </si>
  <si>
    <t>SERVIÇOS DIVERSOS</t>
  </si>
  <si>
    <t>3.11</t>
  </si>
  <si>
    <t>4865</t>
  </si>
  <si>
    <t>LIMPEZA DE CALHA</t>
  </si>
  <si>
    <t>M</t>
  </si>
  <si>
    <t>3.12</t>
  </si>
  <si>
    <t>97647</t>
  </si>
  <si>
    <t>3.13</t>
  </si>
  <si>
    <t>97650</t>
  </si>
  <si>
    <t>BOTA-FORA DE MATERIAL</t>
  </si>
  <si>
    <t>3.14</t>
  </si>
  <si>
    <t>UND</t>
  </si>
  <si>
    <t>3.15</t>
  </si>
  <si>
    <t>10039</t>
  </si>
  <si>
    <t>T</t>
  </si>
  <si>
    <t>ALVENARIAS E DIVISÓRIAS</t>
  </si>
  <si>
    <t>4.1</t>
  </si>
  <si>
    <t>4.2</t>
  </si>
  <si>
    <t>96358</t>
  </si>
  <si>
    <t>PAREDE COM SISTEMA EM CHAPAS DE GESSO PARA DRYWALL, USO INTERNO, COM DUAS FACES SIMPLES E ESTRUTURA METÁLICA COM GUIAS SIMPLES, SEM VÃOS.</t>
  </si>
  <si>
    <t>COTAÇÃO</t>
  </si>
  <si>
    <t>REVESTIMENTOS</t>
  </si>
  <si>
    <t>5.1</t>
  </si>
  <si>
    <t>87879</t>
  </si>
  <si>
    <t>CHAPISCO APLICADO EM ALVENARIAS E ESTRUTURAS DE CONCRETO INTERNAS</t>
  </si>
  <si>
    <t>5.2</t>
  </si>
  <si>
    <t>87529</t>
  </si>
  <si>
    <t>MASSA ÚNICA, PARA RECEBIMENTO DE PINTURA, EM ARGAMASSA TRAÇO 1:2:8</t>
  </si>
  <si>
    <t>5.3</t>
  </si>
  <si>
    <t>7730</t>
  </si>
  <si>
    <t>IMPERMEABILIZAÇÃO SEMI-FLEXÍVEL COM TINTA ALFALTICA, 02 DEMÃOS, EM SUPERFÍCIES LISAS E DE PEQUENAS DIMENSÕES, TIPO VIAPLUS 1000, REF:VIAPOL OU SIMILAR - INFILTRAÇÕES DE PAREDES SOB JANELAS</t>
  </si>
  <si>
    <t>5.4</t>
  </si>
  <si>
    <t>PINTURA</t>
  </si>
  <si>
    <t>6.1</t>
  </si>
  <si>
    <t>95625</t>
  </si>
  <si>
    <t>APLICAÇÃO MANUAL DE TINTA LÁTEX ACRÍLICA EM SUPERFÍCIES INTERNAS - DRYWALL DO S2 E PINTURA DAS SALAS COM INFILTRAÇÃO PELA JARDINEIRA</t>
  </si>
  <si>
    <t>6.2</t>
  </si>
  <si>
    <t>88431</t>
  </si>
  <si>
    <t>PINTURA DE ESQUADRIAS</t>
  </si>
  <si>
    <t>6.3</t>
  </si>
  <si>
    <t>REMOÇÃO DE PINTURA A BASE ESMALTE, UTILIZANDO REMOVEDOR DE TINTA CORAL OU SIMILAR - REV 02</t>
  </si>
  <si>
    <t>6.4</t>
  </si>
  <si>
    <t>2303</t>
  </si>
  <si>
    <t>EMASSAMENTO DE SUPERFÍCIE, COM APLICAÇÃO DE 01 DEMÃO DE MASSA A ÓLEO, LIXAMENTO E RETOQUES</t>
  </si>
  <si>
    <t>6.5</t>
  </si>
  <si>
    <t>2308</t>
  </si>
  <si>
    <t>PINTURA DE ACABAMENTO COM LIXAMENTO E APLICAÇÃO DE 02 DEMÃOS DE ESMALTE SINTÉTICO SOBRE MADEIRA - R1</t>
  </si>
  <si>
    <t>PAVIMENTAÇÃO</t>
  </si>
  <si>
    <t>7.1</t>
  </si>
  <si>
    <t>7.2</t>
  </si>
  <si>
    <t>7.3</t>
  </si>
  <si>
    <t>02255</t>
  </si>
  <si>
    <t>RODAPÉ EM MADEIRA (H=10CM)</t>
  </si>
  <si>
    <t>7.4</t>
  </si>
  <si>
    <t>7.5</t>
  </si>
  <si>
    <t>87757</t>
  </si>
  <si>
    <t>REGULARIZAÇÃO E/OU EXECUÇÃO DE CONTRAPISO</t>
  </si>
  <si>
    <t>7.6</t>
  </si>
  <si>
    <t>COBERTURA</t>
  </si>
  <si>
    <t>8.1</t>
  </si>
  <si>
    <t>04849</t>
  </si>
  <si>
    <t>IMPERMEABILIZAÇÃO COM VEDAPREN BRANCO OU SIMILAR, PARA LAJES, 06 DEMAÕS</t>
  </si>
  <si>
    <t>8.2</t>
  </si>
  <si>
    <t>94210</t>
  </si>
  <si>
    <t xml:space="preserve">TELHAMENTO COM TELHA ONDULADA DE FIBROCIMENTO - SE FOR TROCAR, PELO MENOS PARCIALMENTE </t>
  </si>
  <si>
    <t>8.3</t>
  </si>
  <si>
    <t>8.4</t>
  </si>
  <si>
    <t>8.5</t>
  </si>
  <si>
    <t>SETOP</t>
  </si>
  <si>
    <t>ED-48421</t>
  </si>
  <si>
    <t>8.6</t>
  </si>
  <si>
    <t>100458</t>
  </si>
  <si>
    <t>CRAVEJAMENTO TELHADO NA PAREDE</t>
  </si>
  <si>
    <t>8.7</t>
  </si>
  <si>
    <t>100330</t>
  </si>
  <si>
    <t>RETIRADA E RECOLOCAÇÃO DE TELHA CERÂMICA CAPA-CANAL, COM ATÉ DUAS ÁGUAS, INCLUSO IÇAMENTO</t>
  </si>
  <si>
    <t>8.8</t>
  </si>
  <si>
    <t>KG</t>
  </si>
  <si>
    <t>8.9</t>
  </si>
  <si>
    <t>LOUÇAS E METAIS</t>
  </si>
  <si>
    <t>LOUÇAS</t>
  </si>
  <si>
    <t>9.1</t>
  </si>
  <si>
    <t>07759</t>
  </si>
  <si>
    <t>LAVATÓRIO DECA COM COLUNA SUSPENSA, LINHA VOGUE PLUS, REF L5.1.17   C/ SIFÃO, VÁLVULA CROMADA E ENGATE CROMADOS, EXCLUSIVE TORNEIRA.</t>
  </si>
  <si>
    <t>9.2</t>
  </si>
  <si>
    <t>100860</t>
  </si>
  <si>
    <t>9.3</t>
  </si>
  <si>
    <t xml:space="preserve">TROCADOR INFANTIL </t>
  </si>
  <si>
    <t>METAIS</t>
  </si>
  <si>
    <t>9.4</t>
  </si>
  <si>
    <t>11748</t>
  </si>
  <si>
    <t>ACESSÓRIOS</t>
  </si>
  <si>
    <t>9.5</t>
  </si>
  <si>
    <t>9.6</t>
  </si>
  <si>
    <t>DISPENSER, EM PLÁSTICO, PARA PAPEL HIGIÊNICO EM ROLO</t>
  </si>
  <si>
    <t>9.7</t>
  </si>
  <si>
    <t>DISPENSER PARA TOALHA INTERFOLHADA</t>
  </si>
  <si>
    <t>9.8</t>
  </si>
  <si>
    <t>I - 3588</t>
  </si>
  <si>
    <t>LIXEIRA EM AÇO INOX COM ARO, BRINOX, REF 3033/203, D=25CM, H=46 CM, CAPACIDADE=21,20 L, OU SIMILAR</t>
  </si>
  <si>
    <t>ESQUADRIAS</t>
  </si>
  <si>
    <t>10.1</t>
  </si>
  <si>
    <t>11940</t>
  </si>
  <si>
    <t>2 JANELAS QUEBRADAS NO S1 ESQUERDO, 1 JANELA SEM PINO NO S1 DIREITO, JANERLA S2 - JANELA DUAS FOLHAS DE CORRER, EM ALUMÍNIO E VIDRO, 1,00x1,10m</t>
  </si>
  <si>
    <t>10.2</t>
  </si>
  <si>
    <t>01880</t>
  </si>
  <si>
    <t>VIDRO LISO INCOLOR 6MM</t>
  </si>
  <si>
    <t>10.3</t>
  </si>
  <si>
    <t>07340</t>
  </si>
  <si>
    <t>GRADE DE PROTEÇÃO PARA ESQUADRIA (5,96x2,00M) EM BARRA DE AÇO (E CONDENSADORAS)</t>
  </si>
  <si>
    <t>10.4</t>
  </si>
  <si>
    <t>FDE</t>
  </si>
  <si>
    <t>06.80.029</t>
  </si>
  <si>
    <t>REDE DE PROTEÇÃO (TELA)</t>
  </si>
  <si>
    <t>10.5</t>
  </si>
  <si>
    <t>03149</t>
  </si>
  <si>
    <t>PELÍCULA INSULFILM APLICADA OU SIMILAR</t>
  </si>
  <si>
    <t>10.6</t>
  </si>
  <si>
    <t>10.7</t>
  </si>
  <si>
    <t>PORTAS</t>
  </si>
  <si>
    <t>10.8</t>
  </si>
  <si>
    <t>10.9</t>
  </si>
  <si>
    <t>13096</t>
  </si>
  <si>
    <t>10.10</t>
  </si>
  <si>
    <t>INSTALAÇÕES HIDRÁULICAS</t>
  </si>
  <si>
    <t>TUBULAÇÃO</t>
  </si>
  <si>
    <t>11.1</t>
  </si>
  <si>
    <t>INSTALAÇÕES ELÉTRICAS</t>
  </si>
  <si>
    <t>12.1</t>
  </si>
  <si>
    <t>09.06.005</t>
  </si>
  <si>
    <t>CAIXA DE PASSAGEM CHAPA (METÁLICA) TAMPA PARAFUSADA DE 10X10X8 CM</t>
  </si>
  <si>
    <t>95811</t>
  </si>
  <si>
    <t>CONDULETE DE PVC, TIPO LB, PARA ELETRODUTO DE PVC SOLDÁVEL DN 25 MM (3/4''), APARENTE - FORNECIMENTO E INSTALAÇÃO. AF_10/2022</t>
  </si>
  <si>
    <t>104399</t>
  </si>
  <si>
    <t>CONDULETE DE PVC, TIPO LR, PARA ELETRODUTO DE PVC SOLDÁVEL DN 25 MM (3/4''), APARENTE - FORNECIMENTO E INSTALAÇÃO. AF_10/2022</t>
  </si>
  <si>
    <t>95808</t>
  </si>
  <si>
    <t>CONDULETE DE PVC, TIPO LL, PARA ELETRODUTO DE PVC SOLDÁVEL DN 25 MM (3/4''), APARENTE - FORNECIMENTO E INSTALAÇÃO. AF_10/2022</t>
  </si>
  <si>
    <t>104396</t>
  </si>
  <si>
    <t>CONDULETE DE PVC, TIPO E, PARA ELETRODUTO DE PVC SOLDÁVEL DN 25 MM (3/4''), APARENTE - FORNECIMENTO E INSTALAÇÃO. AF_10/2022</t>
  </si>
  <si>
    <t>104404</t>
  </si>
  <si>
    <t>CONDULETE DE PVC, TIPO T, PARA ELETRODUTO DE PVC SOLDÁVEL DN 25 MM (3/4''), APARENTE - FORNECIMENTO E INSTALAÇÃO. AF_10/2022</t>
  </si>
  <si>
    <t>95814</t>
  </si>
  <si>
    <t>CONDULETE DE PVC, TIPO TA, PARA ELETRODUTO DE PVC SOLDÁVEL DN 25 MM (3/4''), APARENTE - FORNECIMENTO E INSTALAÇÃO. AF_10/2022</t>
  </si>
  <si>
    <t>COMPOSIÇÃO</t>
  </si>
  <si>
    <t>CONDUTORES</t>
  </si>
  <si>
    <t xml:space="preserve"> 91926 </t>
  </si>
  <si>
    <t>CABO DE COBRE FLEXÍVEL ISOLADO, 2,5 MM², ANTI-CHAMA 450/750 V, PARA CIRCUITOS TERMINAIS - FORNECIMENTO E INSTALAÇÃO. AF_12/2015</t>
  </si>
  <si>
    <t>DISJUNTORES</t>
  </si>
  <si>
    <t xml:space="preserve"> 93660 </t>
  </si>
  <si>
    <t>DISJUNTOR BIPOLAR TIPO DIN, CORRENTE NOMINAL DE 10A - FORNECIMENTO E INSTALAÇÃO. AF_10/2020</t>
  </si>
  <si>
    <t>INSTALAÇÕES SANITÁRIAS</t>
  </si>
  <si>
    <t>13.1</t>
  </si>
  <si>
    <t>SISTEMA DE CLIMATIZAÇÃO</t>
  </si>
  <si>
    <t>14.1</t>
  </si>
  <si>
    <t>AR CONDICIONADO SPLIT ON/OFF, HI - WALL (PAREDE), 12000 BTUS/H, CICLO FRIO - FORNECIMENTO E INSTALAÇÃO. AF_11/2021_PE</t>
  </si>
  <si>
    <t>14.2</t>
  </si>
  <si>
    <t>ACÚSTICA E SONORIZAÇÃO</t>
  </si>
  <si>
    <t>SISTEMA DE ISOLAMENTO ACÚSTICO</t>
  </si>
  <si>
    <t>15.1</t>
  </si>
  <si>
    <t xml:space="preserve"> 12941 </t>
  </si>
  <si>
    <t>15.2</t>
  </si>
  <si>
    <t>112779</t>
  </si>
  <si>
    <t>15.3</t>
  </si>
  <si>
    <t>15.4</t>
  </si>
  <si>
    <t xml:space="preserve"> 04726 </t>
  </si>
  <si>
    <t>15.5</t>
  </si>
  <si>
    <t>CPOS</t>
  </si>
  <si>
    <t>22.03.122</t>
  </si>
  <si>
    <t>15.6</t>
  </si>
  <si>
    <t>15.7</t>
  </si>
  <si>
    <t>FORNECIMENTO E INSTALAÇÃO DE REVESTIMENTO ABSORVENTE RA-01 CONFORME PROJETO LÃ DE PET 50MM</t>
  </si>
  <si>
    <t>15.8</t>
  </si>
  <si>
    <t>FORNECIMENTO E INSTALAÇÃO DE PAREDE ISOLANTE PI-01 CONFORME PROJETO</t>
  </si>
  <si>
    <t>15.9</t>
  </si>
  <si>
    <t>FORNECIMENTO E INSTALAÇÃO DE PAREDE ISOLANTE COMPOSTA PI-02 CONFORME PROJETO</t>
  </si>
  <si>
    <t>SISTEMA DE SONORIZAÇÃO - SALAS DE TERAPIA</t>
  </si>
  <si>
    <t>EQUIPAMENTOS E ACESSÓRIOS - SONORIZAÇÃO</t>
  </si>
  <si>
    <t>15.10</t>
  </si>
  <si>
    <t>CONSOLE MESA DE SOM 12 CANAIS BEHRINGER XENYX X1622USB OU SIMILAR</t>
  </si>
  <si>
    <t>15.11</t>
  </si>
  <si>
    <t>AMPLIFICADOR DE FONE DE OUVIDO BEHRINGER PM1 OU SIMILAR</t>
  </si>
  <si>
    <t>15.12</t>
  </si>
  <si>
    <t>FONE DE OUVIDO BEHRINGER BDJ1000 HEADHONE OU SIMILAR</t>
  </si>
  <si>
    <t>15.13</t>
  </si>
  <si>
    <t>MICROFONE BEHRINGER B-2 PRO CONDENSADOR CARDIODE E OMNIDIRECIONAL OU SIMILAR</t>
  </si>
  <si>
    <t>CJ</t>
  </si>
  <si>
    <t>CABOS - SONORIZAÇÃO</t>
  </si>
  <si>
    <t>15.14</t>
  </si>
  <si>
    <t>FORNECIMENTO E INSTALAÇÃO DE CABO XLRM X P10 TRS - 3M</t>
  </si>
  <si>
    <t>FORNECIMENTO E INSTALAÇÃO DE CABO BLINDADO BALANCEADO 2 X 24AWG</t>
  </si>
  <si>
    <t>CONECTORES - SONORIZAÇÃO</t>
  </si>
  <si>
    <t>15.16</t>
  </si>
  <si>
    <t>CONECTOR 1/4" TRS JACK FÊMEA – PAINEL</t>
  </si>
  <si>
    <t>15.17</t>
  </si>
  <si>
    <t>CONECTOR 1/4" TRS MACHO – CABO</t>
  </si>
  <si>
    <t>15.18</t>
  </si>
  <si>
    <t>CONECTOR XLR MACHO – CABO</t>
  </si>
  <si>
    <t>15.19</t>
  </si>
  <si>
    <t>CONECTOR XLR FÊMEA - PAINEL</t>
  </si>
  <si>
    <t>RACKS, PAINÉIS E ACESSÓRIOS - SONORIZAÇÃO</t>
  </si>
  <si>
    <t>15.20</t>
  </si>
  <si>
    <t>PAINEL DE CONEXÃO LOCAL PCL01 CUSTOMIZADO - CONFORME DETALHE PCL01 EM PROJETO</t>
  </si>
  <si>
    <t>15.21</t>
  </si>
  <si>
    <t>PAINEL DE CONEXÃO LOCAL PCL02 CUSTOMIZADO - CONFORME DETALHE PCL02 EM PROJETO</t>
  </si>
  <si>
    <t>15.22</t>
  </si>
  <si>
    <t>ESTRUTURA PARA RACK PADRÃO 19" 8U</t>
  </si>
  <si>
    <t>15.23</t>
  </si>
  <si>
    <t>FORNECIMENTO E INSTALAÇÃO DE BANDEJA DE FIXAÇÃO FRONTAL 2U</t>
  </si>
  <si>
    <t>15.24</t>
  </si>
  <si>
    <t>FORNECIMENTO E INSTALAÇÃO DE CALHA DE TOMADAS DE 4 PONTOS 250V/10A</t>
  </si>
  <si>
    <t>15.25</t>
  </si>
  <si>
    <t>PLACA FRONTAL CEGA 1U - PRETA</t>
  </si>
  <si>
    <t>15.26</t>
  </si>
  <si>
    <t>KIT DE FIXAÇÃO COM 50 PORCAS GAIOLA M5 PARA PERFIS DE AÇO</t>
  </si>
  <si>
    <t>INSTALAÇÕES DOS EQUIPAMENTOS</t>
  </si>
  <si>
    <t>15.27</t>
  </si>
  <si>
    <t xml:space="preserve"> 88264</t>
  </si>
  <si>
    <t>15.28</t>
  </si>
  <si>
    <t>SERVIÇOS FINAIS E DESMOBILIZAÇÃO</t>
  </si>
  <si>
    <t>16.1</t>
  </si>
  <si>
    <t>PROJETO "AS BUILT" DE INSTALACOES GERAIS</t>
  </si>
  <si>
    <t>16.2</t>
  </si>
  <si>
    <t>REMOÇÃO DE PLACA DE OBRA</t>
  </si>
  <si>
    <t>16.3</t>
  </si>
  <si>
    <t>16.4</t>
  </si>
  <si>
    <t>16.5</t>
  </si>
  <si>
    <t>CARGA MANUAL EM CAMINHAO BASCULANTE</t>
  </si>
  <si>
    <t>16.6</t>
  </si>
  <si>
    <t>97914</t>
  </si>
  <si>
    <t>TRANSPORTE LOCAL COM CAMINHAO BASCULANTE 6 M3, RODOVIA PAVIMENTADA ( PARA DISTANCIAS SUPERIORES A 4 KM )</t>
  </si>
  <si>
    <t>M3XKM</t>
  </si>
  <si>
    <t>16.7</t>
  </si>
  <si>
    <t>99804</t>
  </si>
  <si>
    <t>LIMPEZA DE PISO CERÂMICO OU PORCELANATO UTILIZANDO DETERGENTE NEUTRO E ESCOVAÇÃO MANUAL.</t>
  </si>
  <si>
    <t>16.8</t>
  </si>
  <si>
    <t>LIMPEZA GERAL</t>
  </si>
  <si>
    <t>SUBTOTAL I:</t>
  </si>
  <si>
    <t>B.D.I.:</t>
  </si>
  <si>
    <t>EQUIPAMENTOS</t>
  </si>
  <si>
    <t>17.1</t>
  </si>
  <si>
    <t>SUBTOTAL II:</t>
  </si>
  <si>
    <t>TOTAL:</t>
  </si>
  <si>
    <t>SUPERINTENDÊNCIA DE MEIO AMBIENTE E INFRAESTRUTURA</t>
  </si>
  <si>
    <t>COORDENAÇÃO DE OBRAS, REFORMAS E ORÇAMENTO</t>
  </si>
  <si>
    <t>NÚCLEO DE ORÇAMENTO E PLANEJAMENTO</t>
  </si>
  <si>
    <t>Código</t>
  </si>
  <si>
    <t>PREÇO(R$)</t>
  </si>
  <si>
    <t>PREÇO TOTAL (R$)</t>
  </si>
  <si>
    <t>TOTAL</t>
  </si>
  <si>
    <t>m³</t>
  </si>
  <si>
    <t>kg</t>
  </si>
  <si>
    <t>REVISÃO DE PROJETO ELÉTRICO (AJUSTE DO QLF-CLI-01 NO CIRCUITO 9 DE EXAUSTOR: AJUSTAR PARA BIFÁSICO CONFORME ESPECIFICAÇÃO DO EXAUSTOR)</t>
  </si>
  <si>
    <t>2450</t>
  </si>
  <si>
    <t>FORRO DE GESSO ACARTONADO, EM PLACAS 1250 X X600MM E PERFIS T, ACABAMENTO EM FILME PVC, MARCA MOD-LINE, MODELO LINHO OU SIMILAR, INSTALADO. FR-01 CONFORME PROJETO</t>
  </si>
  <si>
    <t>I - 14827</t>
  </si>
  <si>
    <t>TÉCNICO EM EDIFICAÇÕES COM ENCARGOS COMPLEMENTARES (8 H DIÁRIAS)</t>
  </si>
  <si>
    <t>100534</t>
  </si>
  <si>
    <t>M/MÊS</t>
  </si>
  <si>
    <t>I - 00010527</t>
  </si>
  <si>
    <t>2510</t>
  </si>
  <si>
    <t>COMPOSIÇÃO DE PREÇOS PARA SERVIÇOS INCLUSOS NOS SISTEMAS</t>
  </si>
  <si>
    <t>Banco</t>
  </si>
  <si>
    <t>Descrição</t>
  </si>
  <si>
    <t>Und</t>
  </si>
  <si>
    <t>Quant.</t>
  </si>
  <si>
    <t>Valor Unit</t>
  </si>
  <si>
    <t>Total</t>
  </si>
  <si>
    <t>Composição</t>
  </si>
  <si>
    <t xml:space="preserve"> UFBA/90520 </t>
  </si>
  <si>
    <t>Próprio</t>
  </si>
  <si>
    <t>LOCAÇÃO DE CAIXA COLETORA DE ENTULHO CAPACIDADE 5M3, INCLUSIVE DESCARTE DE RESÍDUOS DA CONSTRUÇÃO CIVIL EM ÁREA LICENCIADA CONFORME NBR 10.004/2004 DA ABNT COM APRESENTAÇÃO DE MANIFESTO DE TRANSPORTE DE RESÍDUOS RCC EM LOCAL LICENCIADO</t>
  </si>
  <si>
    <t>Insumo</t>
  </si>
  <si>
    <t xml:space="preserve"> 7962 </t>
  </si>
  <si>
    <t>Locação de caixa coletora de entulho capacidade 5 m³ (Local: Aracaju)</t>
  </si>
  <si>
    <t>un</t>
  </si>
  <si>
    <t>LS =&gt;</t>
  </si>
  <si>
    <t>MO com LS =&gt;</t>
  </si>
  <si>
    <t>Valor com BDI =&gt;</t>
  </si>
  <si>
    <t xml:space="preserve"> UFBA/160001 </t>
  </si>
  <si>
    <t xml:space="preserve">Remoção de pintura látex (raspagem e/ou lixamento e/ou escovação) ( ORSE 7725 com mo sinapi) </t>
  </si>
  <si>
    <t>Composição Auxiliar</t>
  </si>
  <si>
    <t xml:space="preserve"> 88316 </t>
  </si>
  <si>
    <t>Valor =&gt;</t>
  </si>
  <si>
    <t xml:space="preserve"> 88485 </t>
  </si>
  <si>
    <t>FUNDO SELADOR ACRÍLICO, APLICAÇÃO MANUAL EM PAREDE, UMA DEMÃO. AF_04/2023</t>
  </si>
  <si>
    <t xml:space="preserve"> 88310 </t>
  </si>
  <si>
    <t>PINTOR COM ENCARGOS COMPLEMENTARES</t>
  </si>
  <si>
    <t xml:space="preserve"> 00006085 </t>
  </si>
  <si>
    <t>SELADOR ACRILICO OPACO PREMIUM INTERIOR/EXTERIOR</t>
  </si>
  <si>
    <t>L</t>
  </si>
  <si>
    <t xml:space="preserve"> UFBA/160002 </t>
  </si>
  <si>
    <t>Emassamento de superfície, com aplicação de 02 demãos de massa acrílica, lixamento e retoques - Rev 01(ORSE 8624 com mo sinapi)</t>
  </si>
  <si>
    <t xml:space="preserve"> 00003767/SINAPI </t>
  </si>
  <si>
    <t>Lixa em folha para parede ou madeira, numero 120, cor vermelha</t>
  </si>
  <si>
    <t xml:space="preserve"> 00043651/SINAPI </t>
  </si>
  <si>
    <t>Massa acrilica para superficies internas e externas</t>
  </si>
  <si>
    <t xml:space="preserve"> 88489 </t>
  </si>
  <si>
    <t>PINTURA LÁTEX ACRÍLICA PREMIUM, APLICAÇÃO MANUAL EM PAREDES, DUAS DEMÃOS. AF_04/2023</t>
  </si>
  <si>
    <t xml:space="preserve"> 00007356 </t>
  </si>
  <si>
    <t>TINTA LATEX ACRILICA PREMIUM, COR BRANCO FOSCO</t>
  </si>
  <si>
    <t xml:space="preserve"> UFBA/160004 </t>
  </si>
  <si>
    <t>Preparo de superfície com lixamento e aplicação de 02 demãos de fundo selador para madeira Suvinil ou similar ( ORSE  04937)</t>
  </si>
  <si>
    <t xml:space="preserve"> 14302 </t>
  </si>
  <si>
    <t>Selador para madeira</t>
  </si>
  <si>
    <t>l</t>
  </si>
  <si>
    <t xml:space="preserve"> UFBA/160005 </t>
  </si>
  <si>
    <t>Emassamento de superfície, com aplicação de 01 demão de massa acrílica, lixamento e retoques - Rev 03 (ORSE 02279 com mo sinapi)</t>
  </si>
  <si>
    <t xml:space="preserve"> 1602 </t>
  </si>
  <si>
    <t>Massa acrílica</t>
  </si>
  <si>
    <t>VIDRACEIRO COM ENCARGOS COMPLEMENTARES</t>
  </si>
  <si>
    <t>BUCHA DE NYLON SEM ABA S6, COM PARAFUSO DE 4,20 X 40 MM EM ACO ZINCADO COM ROSCA SOBERBA, CABECA CHATA E FENDA PHILLIPS</t>
  </si>
  <si>
    <t>FITA DE PAPEL REFORCADA COM LAMINA DE METAL PARA REFORCO DE CANTOS DE CHAPA DE GESSO PARA DRYWALL</t>
  </si>
  <si>
    <t>PERFIL DE ALUMINIO ANODIZADO</t>
  </si>
  <si>
    <t>PERFIL DE BORRACHA EPDM MACICO *12 X 15* MM PARA ESQUADRIAS</t>
  </si>
  <si>
    <t>VIDRO COMUM LAMINADO LISO INCOLOR DUPLO, ESPESSURA TOTAL 8 MM (CADA CAMADA DE 4 MM) - COLOCADO</t>
  </si>
  <si>
    <t>I - 00011950</t>
  </si>
  <si>
    <t>I - 00039432</t>
  </si>
  <si>
    <t>I - 00034360</t>
  </si>
  <si>
    <t>I - 00020259</t>
  </si>
  <si>
    <t xml:space="preserve">I - 00034391 </t>
  </si>
  <si>
    <t>VIDRO COMUM LAMINADO LISO INCOLOR DUPLO, ESPESSURA TOTAL 2 MM (CADA CAMADA DE 2 MM) - COLOCADO</t>
  </si>
  <si>
    <t>D</t>
  </si>
  <si>
    <t xml:space="preserve">INSTALAÇÃO DE VIDRO LAMINADO, E = 10MM (4+4+2), ENCAIXADO EM PERFIL U. </t>
  </si>
  <si>
    <t>26.01.170</t>
  </si>
  <si>
    <r>
      <t xml:space="preserve">VIDRO LISO LAMINADO INCOLOR </t>
    </r>
    <r>
      <rPr>
        <b/>
        <sz val="14"/>
        <color rgb="FF000000"/>
        <rFont val="Arial Narrow"/>
        <family val="2"/>
      </rPr>
      <t>10MM</t>
    </r>
    <r>
      <rPr>
        <sz val="14"/>
        <color rgb="FF000000"/>
        <rFont val="Arial Narrow"/>
        <family val="2"/>
        <charset val="1"/>
      </rPr>
      <t>, SILICONE E BORRACHA EPDM</t>
    </r>
  </si>
  <si>
    <t>REVISÃO DE PONTO DE ESGOTO TIPO 2</t>
  </si>
  <si>
    <t>1681</t>
  </si>
  <si>
    <t>COEF.</t>
  </si>
  <si>
    <t>ARESTAMENTO DE VÃO EM SUBSTITUIÇÃO DE PORTAS DETERIORADAS POR CUPIM 1,00X3,20M - 4 UNIDADES</t>
  </si>
  <si>
    <t>3256</t>
  </si>
  <si>
    <t>APLICAÇÃO MANUAL DE FUNDO SELADOR ACRÍLICO EM PAREDES 
EXTERNAS DE CASAS. AF_03/2024</t>
  </si>
  <si>
    <t>88415</t>
  </si>
  <si>
    <t>APLICAÇÃO MANUAL DE PINTURA COM TINTA TEXTURIZADA ACRÍLICA EM PAREDES EXTERNAS DE CASAS, DUAS CORES. AF_03/2024 (PINTURA ALVENARIA EXTERNA - ONDE HOUVER FALHAS NA FACHADA INFILTRANDO SOB JANELA E RETOQUES NA FACHADA, PERTO DA JARDINEIRA QUE INFILTRA TAMBÉM.)</t>
  </si>
  <si>
    <t>8040</t>
  </si>
  <si>
    <t>PISO EM CIMENTADO SIMPLES 2cm CIMENTO/AREIA 1:3</t>
  </si>
  <si>
    <t>172506</t>
  </si>
  <si>
    <r>
      <t xml:space="preserve">PINTURA DE ACABAMENTO COM LIXAMENTO E APLICAÇÃO DE 02 DEMÃOS DE ESMALTE SINTÉTICO SOBRE MADEIRA - R1 </t>
    </r>
    <r>
      <rPr>
        <b/>
        <sz val="14"/>
        <rFont val="Arial Narrow"/>
        <family val="2"/>
      </rPr>
      <t>(PINTURA DE RODAPÉ EM MADEIRA, H=10CM)</t>
    </r>
  </si>
  <si>
    <t>6.6</t>
  </si>
  <si>
    <t>1201</t>
  </si>
  <si>
    <t>REVISÃO DE PONTO DE ÁGUA TIPO 2</t>
  </si>
  <si>
    <t>SABONETEIRA DE PAREDE EM PLASTICO ABS, PARA SABONETE LÍQUIDO, COM ACABAMENTO CROMADO E ACRILICO</t>
  </si>
  <si>
    <t>92541</t>
  </si>
  <si>
    <t>TRAMA DE MADEIRA COMPOSTA POR RIPAS, CAIBROS E TERÇAS PARA TELHADOS DE ATÉ 2 ÁGUAS PARA TELHA CERÂMICA CAPA-CANAL, INCLUSO TRANSPORTE VERTICAL. AF_07/2019</t>
  </si>
  <si>
    <t>5.5</t>
  </si>
  <si>
    <t>8624</t>
  </si>
  <si>
    <t>EMASSAMENTO DE SUPERFÍCIE, COM APLICAÇÃO DE 02 DEMÃOS DE MASSA ACRÍLICA, LIXAMENTO E RETOQUES - Ver 01 (PAREDE INFILTRAÇÕES DE PAREDES SOB JANELAS)</t>
  </si>
  <si>
    <t>DESCARTE DE RESÍDUOS DA CONSTRUÇÃO CIVIL EM ÁREA LICENCIADA</t>
  </si>
  <si>
    <t>Própria</t>
  </si>
  <si>
    <t>UFBA/90520</t>
  </si>
  <si>
    <r>
      <t xml:space="preserve">LOCAÇÃO DE CAIXA COLETORA DE ENTULHO CAPACIDADE </t>
    </r>
    <r>
      <rPr>
        <b/>
        <sz val="14"/>
        <rFont val="Arial Narrow"/>
        <family val="2"/>
      </rPr>
      <t>5M3</t>
    </r>
    <r>
      <rPr>
        <sz val="14"/>
        <rFont val="Arial Narrow"/>
        <family val="2"/>
      </rPr>
      <t>, INCLUSIVE DESCARTE DE RESÍDUOS DA CONSTRUÇÃO CIVIL EM ÁREA LICENCIADA CONFORME NBR 10.004/2004 DA ABNT COM APRESENTAÇÃO DE MANIFESTO DE TRANSPORTE DE RESÍDUOS RCC EM LOCAL LICENCIADO</t>
    </r>
  </si>
  <si>
    <t>REMOÇÃO DE TRAMA DE MADEIRA PARA COBERTURA, DE FORMA MANUAL, SEM REAPROVEITAMENTO. AF_09/2023</t>
  </si>
  <si>
    <t>REMOÇÃO DE TELHAS DE FIBROCIMENTO METÁLICA E CERÂMICA, DE FORMA MANUAL .SEM REAPROVEITAMENTO. AF_09/2023</t>
  </si>
  <si>
    <t>97622</t>
  </si>
  <si>
    <t>ED-50137</t>
  </si>
  <si>
    <r>
      <rPr>
        <b/>
        <sz val="14"/>
        <rFont val="Arial Narrow"/>
        <family val="2"/>
      </rPr>
      <t xml:space="preserve">MOBILIZAÇÃO </t>
    </r>
    <r>
      <rPr>
        <b/>
        <u/>
        <sz val="14"/>
        <rFont val="Arial Narrow"/>
        <family val="2"/>
      </rPr>
      <t xml:space="preserve">E </t>
    </r>
    <r>
      <rPr>
        <b/>
        <sz val="14"/>
        <rFont val="Arial Narrow"/>
        <family val="2"/>
      </rPr>
      <t>DESMOBILIZAÇÃO</t>
    </r>
    <r>
      <rPr>
        <sz val="14"/>
        <rFont val="Arial Narrow"/>
        <family val="2"/>
      </rPr>
      <t xml:space="preserve"> DE CONTAINER, INCLUSIVE CARGA, DESCARGA E TRANSPORTE EM CAMINHÃO CARROCERIA COM GUINDAUTO (MUNCK), EXCLUSIVE LOCAÇÃO DO CONTAINER.</t>
    </r>
  </si>
  <si>
    <t>SALVADOR, BAHIA -</t>
  </si>
  <si>
    <t>REVISÃO 00</t>
  </si>
  <si>
    <t>OBRA / SERV.:</t>
  </si>
  <si>
    <t xml:space="preserve">VALOR GLOBAL:  </t>
  </si>
  <si>
    <t>ENDEREÇO:</t>
  </si>
  <si>
    <t>PRAZO DE EXECUÇÃO:</t>
  </si>
  <si>
    <t>REF. DE CUSTO:</t>
  </si>
  <si>
    <t xml:space="preserve">BDI Serv.:  </t>
  </si>
  <si>
    <t xml:space="preserve">BDI Dif.:  </t>
  </si>
  <si>
    <t>LEIS SOCIAIS:</t>
  </si>
  <si>
    <t xml:space="preserve">ÁREA (M2):  </t>
  </si>
  <si>
    <t>RESPONSÁVEL:</t>
  </si>
  <si>
    <t>Eng. Paulo Márcio Brito</t>
  </si>
  <si>
    <t xml:space="preserve">CUSTO x M2:  </t>
  </si>
  <si>
    <t>PROJETO:</t>
  </si>
  <si>
    <t>Esta planilha foi desenvolvida com base no Decreto Nº 7.983/2013, e em atendimento ao Art. 23 da Lei 14.133/2021</t>
  </si>
  <si>
    <t>RESUMO - ORÇAMENTO SINTÉTICO</t>
  </si>
  <si>
    <t>QUANT. DE EVENTO</t>
  </si>
  <si>
    <t>PESO %</t>
  </si>
  <si>
    <t xml:space="preserve"> </t>
  </si>
  <si>
    <t>SUBTOTAL:</t>
  </si>
  <si>
    <t>ENG. PAULO MÁRCIO BRITO</t>
  </si>
  <si>
    <t>Núcleo de Orçamento e Planejamento</t>
  </si>
  <si>
    <t>CREA. 29.315-D / MAT. SIAPE 0284229</t>
  </si>
  <si>
    <t>SUMAI / UFBA</t>
  </si>
  <si>
    <t>MÊSES</t>
  </si>
  <si>
    <t>ORÇAMENTO:</t>
  </si>
  <si>
    <t>CÓDIGO</t>
  </si>
  <si>
    <t>BASE</t>
  </si>
  <si>
    <t>QUANTIDADE</t>
  </si>
  <si>
    <t>PESO (%)</t>
  </si>
  <si>
    <t>MOBILIZAÇÃO</t>
  </si>
  <si>
    <t>APLICAÇÃO DE BDI</t>
  </si>
  <si>
    <t>Dados para a Curva "S"</t>
  </si>
  <si>
    <t>Valor Total (R$):</t>
  </si>
  <si>
    <t>SERVIÇOS</t>
  </si>
  <si>
    <t>CRONOGRAMA FÍSICO-FINANCEIRO</t>
  </si>
  <si>
    <t>V. ITEM (R$)</t>
  </si>
  <si>
    <t>%</t>
  </si>
  <si>
    <t>B.D.I.</t>
  </si>
  <si>
    <t>V.TOTAL(R$)  C/B.D.I.</t>
  </si>
  <si>
    <t>30 Dias</t>
  </si>
  <si>
    <t>60 Dias</t>
  </si>
  <si>
    <t>90 Dias</t>
  </si>
  <si>
    <t>Valor(R$)</t>
  </si>
  <si>
    <t>CONTROLE DE PERCENTUAL</t>
  </si>
  <si>
    <t>HISTOGRAMA</t>
  </si>
  <si>
    <t>SUBTOTAL   I   (SERVIÇOS)</t>
  </si>
  <si>
    <t>L.D.I.</t>
  </si>
  <si>
    <t>V.TOTAL(R$) C/B.D.I.</t>
  </si>
  <si>
    <t>SUBTOTAL   II  (ADM LOCAL)</t>
  </si>
  <si>
    <t>TOTAL GERAL</t>
  </si>
  <si>
    <t>TOTAL ACUMULADO</t>
  </si>
  <si>
    <t>Área (m2):</t>
  </si>
  <si>
    <t>MEMÓRIA DE CALCULO DO BDI DE SERVIÇOS</t>
  </si>
  <si>
    <t>BDI APLICADO NA LICITAÇÃO</t>
  </si>
  <si>
    <t>FAIXAS DE ADMISSIBILIDADE DE ACORDO COM O ACORDÃO N. 2622/2013 DO TCU</t>
  </si>
  <si>
    <t xml:space="preserve">DISCRIMINAÇÃO </t>
  </si>
  <si>
    <t>PERC.     (%)</t>
  </si>
  <si>
    <t>MÍNIMO</t>
  </si>
  <si>
    <t>MÉDIO</t>
  </si>
  <si>
    <t>MÁXIMO</t>
  </si>
  <si>
    <t>1.00</t>
  </si>
  <si>
    <t xml:space="preserve"> Despesas Indiretas</t>
  </si>
  <si>
    <t>A1</t>
  </si>
  <si>
    <t>Seguro e Garantia</t>
  </si>
  <si>
    <t>A2</t>
  </si>
  <si>
    <t>Riscos e Imprevistos</t>
  </si>
  <si>
    <t>A3</t>
  </si>
  <si>
    <t>Despesas Financeiras</t>
  </si>
  <si>
    <t>A4</t>
  </si>
  <si>
    <t>Administração Central</t>
  </si>
  <si>
    <t>Total do Grupo A =</t>
  </si>
  <si>
    <t>2.00</t>
  </si>
  <si>
    <t>Benefício</t>
  </si>
  <si>
    <t>B-1</t>
  </si>
  <si>
    <t>LUCRO</t>
  </si>
  <si>
    <t>Total do Grupo B =</t>
  </si>
  <si>
    <t>3.00</t>
  </si>
  <si>
    <t>Impostos</t>
  </si>
  <si>
    <t>CÁLCULO DO ISS</t>
  </si>
  <si>
    <t>C-1</t>
  </si>
  <si>
    <t>PIS / PASEP</t>
  </si>
  <si>
    <t>ALÍQUOTA MUNICIPAL (%)</t>
  </si>
  <si>
    <t>% DE MÃO DE OBRA</t>
  </si>
  <si>
    <t>ALÍQUOTA FINAL (%)</t>
  </si>
  <si>
    <t>C-2</t>
  </si>
  <si>
    <t>COFINS</t>
  </si>
  <si>
    <t>C-3</t>
  </si>
  <si>
    <t>ISS</t>
  </si>
  <si>
    <t>C-4</t>
  </si>
  <si>
    <t>CPRB (Contribuição Previdenciária sobre a Receita Bruta)</t>
  </si>
  <si>
    <t>Total do Grupo C =</t>
  </si>
  <si>
    <t>VALORES DO BDI PARA CONSTRUÇÃO DE EDIFÍCIOS DE ACORDO COM O ACORDÃO N. 2622/2013 DO TCU</t>
  </si>
  <si>
    <t>Fórmula Para Cálculo do B.D.I</t>
  </si>
  <si>
    <t>BDI =(((1+A4+A1+A2)*(1+A3)*(1+B1))/(1-C))-1</t>
  </si>
  <si>
    <t>1º QUARTIL</t>
  </si>
  <si>
    <t>3º QUARTIL</t>
  </si>
  <si>
    <t>Bonificação Sobre Despesas indiretas (B.D.I) =</t>
  </si>
  <si>
    <t>Nota:</t>
  </si>
  <si>
    <t>(*) Declaro que considerando a Lei complementar nº 116/2003, a taxa de incidência do ISS pode ser de 2 a 5%. Para este objeto aplica-se portanto a alíquota adotada pela Prefeitura do Salvador de 5% sobre o valor da prestação do serviço, ou seja, 5% sobre a mão-de-obra e considerada essa última 50% do custo total da obra, então 5% x 50% = 2,5%.</t>
  </si>
  <si>
    <t>(**) Declaro para os devidos fins que o regime de Contribuição Previdenciária sobre a Receita Bruta adotado para a elaboração do orçamento foi NÃO DESONERADO e que esta é a alternativa mais adequada, no momento, para a Administração Pública.</t>
  </si>
  <si>
    <t>Planilha Protegida exceto os itens em azul</t>
  </si>
  <si>
    <t>SUPERINTENDENCIA DE MEIO AMBIENTE E INFRAESTRUTURA</t>
  </si>
  <si>
    <t>COORDENAÇÃO DE OBRAS REFORMAS E ORÇAMENTO</t>
  </si>
  <si>
    <t>Obra / Serviço :</t>
  </si>
  <si>
    <t>Vigência das Leis Sociais:</t>
  </si>
  <si>
    <t>ENCARGOS SOCIAIS SOBRE A MÃO DE OBRA                                                                                                       SINAPI - CAIXA ECONÔMICA FEDERAL</t>
  </si>
  <si>
    <t>BAHIA</t>
  </si>
  <si>
    <t>COM DESONERAÇÃO</t>
  </si>
  <si>
    <t>SEM DESONERAÇÃO</t>
  </si>
  <si>
    <t>HORISTA          %</t>
  </si>
  <si>
    <t>MENSALISTA       %</t>
  </si>
  <si>
    <t>GRUPO A</t>
  </si>
  <si>
    <t>INSS</t>
  </si>
  <si>
    <t>SESI</t>
  </si>
  <si>
    <t>SENAI</t>
  </si>
  <si>
    <t>INCRA</t>
  </si>
  <si>
    <t>A5</t>
  </si>
  <si>
    <t>SEBRAE</t>
  </si>
  <si>
    <t>A6</t>
  </si>
  <si>
    <t>SALÁRIO EDUCAÇÃO</t>
  </si>
  <si>
    <t>A7</t>
  </si>
  <si>
    <t>SEGURO CONTRA ACIDENTES DE TRABALHO</t>
  </si>
  <si>
    <t>A8</t>
  </si>
  <si>
    <t>FGTS</t>
  </si>
  <si>
    <t>A9</t>
  </si>
  <si>
    <t>SECONCI</t>
  </si>
  <si>
    <t>A</t>
  </si>
  <si>
    <t>GRUPO B</t>
  </si>
  <si>
    <t>B1</t>
  </si>
  <si>
    <t>REPOUSO SEMANAL REMUNERADO</t>
  </si>
  <si>
    <t>B2</t>
  </si>
  <si>
    <t>FERIADOS</t>
  </si>
  <si>
    <t>B3</t>
  </si>
  <si>
    <t>AUXÍLIO-ENFERMIDADE</t>
  </si>
  <si>
    <t>B4</t>
  </si>
  <si>
    <t>DÉCIMO-TERCEIRO SALÁRIO</t>
  </si>
  <si>
    <t>B5</t>
  </si>
  <si>
    <t>LICENÇA PATERNIDADE</t>
  </si>
  <si>
    <t>B6</t>
  </si>
  <si>
    <t>FALTAS JUSTIFICADAS</t>
  </si>
  <si>
    <t>B7</t>
  </si>
  <si>
    <t>DIAS DE CHUVAS</t>
  </si>
  <si>
    <t>B8</t>
  </si>
  <si>
    <t>AUXÍLIO ACIDENTE DE TRABALHO</t>
  </si>
  <si>
    <t>B9</t>
  </si>
  <si>
    <t>FÉRIAS GOZADAS</t>
  </si>
  <si>
    <t>B10</t>
  </si>
  <si>
    <t>SALÁRIO MATERNIDADE</t>
  </si>
  <si>
    <t>B</t>
  </si>
  <si>
    <t>GRUPO C</t>
  </si>
  <si>
    <t>C1</t>
  </si>
  <si>
    <t>AVISO PRÉVIO INDENIZADO</t>
  </si>
  <si>
    <t>C2</t>
  </si>
  <si>
    <t>AVISO PRÉVIO TRABALHADO</t>
  </si>
  <si>
    <t>C3</t>
  </si>
  <si>
    <t>FÉRIAS INDENIZADAS</t>
  </si>
  <si>
    <t>C4</t>
  </si>
  <si>
    <t>DEPÓSITO RESCISÃO SEM JUSTA CAUSA</t>
  </si>
  <si>
    <t>C5</t>
  </si>
  <si>
    <t>INDENIZAÇÃO ADICIONAL</t>
  </si>
  <si>
    <t>C</t>
  </si>
  <si>
    <t>GRUPO D</t>
  </si>
  <si>
    <t>D1</t>
  </si>
  <si>
    <t>REINCIDÊNCIA DE GRUPO A SOBRE GRUPO B</t>
  </si>
  <si>
    <t>D2</t>
  </si>
  <si>
    <t>REINCIDÊNCIA DE GRUPO A SOBRE AVISO PRÉVIO TRABALHADO E REINCIDÊNCIA DO FGTS SOBRE AVISO PRÉVIO INDENIZADO</t>
  </si>
  <si>
    <t>TOTAL (A+B+C+D)</t>
  </si>
  <si>
    <t>PISO CIMENTADO DESEMPOLADO TRAÇO 1:5, E=5CM (CONSTRUÇÃO DE RAMPA)</t>
  </si>
  <si>
    <t>4295</t>
  </si>
  <si>
    <t>DEMOLIÇÃO DE JARDINEIRA</t>
  </si>
  <si>
    <t>DEMOLIÇÃO DE ALVENARIA DE BLOCO FURADO, DE FORMA MANUAL, SEM REAPROVEITAMENTO. AF_09/2023</t>
  </si>
  <si>
    <t>OBSERVAÇÕES:</t>
  </si>
  <si>
    <t>ÍNDICE DO INCC-DI PARA ATUALIZAÇÃO DOS ITENS DE SONORIZAÇÃO 11/10/2020 A 11/11/2025</t>
  </si>
  <si>
    <r>
      <t xml:space="preserve">FORNECIMENTO E INSTALAÇÃO DE </t>
    </r>
    <r>
      <rPr>
        <b/>
        <sz val="14"/>
        <color rgb="FF000000"/>
        <rFont val="Arial Narrow"/>
        <family val="2"/>
        <charset val="1"/>
      </rPr>
      <t>FORRO ISOLANTE</t>
    </r>
    <r>
      <rPr>
        <sz val="14"/>
        <color rgb="FF000000"/>
        <rFont val="Arial Narrow"/>
        <family val="2"/>
        <charset val="1"/>
      </rPr>
      <t xml:space="preserve"> FL-01 CONFORME PROJETO GESSO ACARTONADO DUPLO COM LÃ DE VIDRO/ROCHA E=25MM</t>
    </r>
  </si>
  <si>
    <t>NOVEMBRO/2025</t>
  </si>
  <si>
    <t>ATUALIZADO</t>
  </si>
  <si>
    <t>Arq. Aline Argolo</t>
  </si>
  <si>
    <t>13.2</t>
  </si>
  <si>
    <t>13.3</t>
  </si>
  <si>
    <t>13.4</t>
  </si>
  <si>
    <t>13.5</t>
  </si>
  <si>
    <t>13.6</t>
  </si>
  <si>
    <t>13.7</t>
  </si>
  <si>
    <t>13.8</t>
  </si>
  <si>
    <t>13.9</t>
  </si>
  <si>
    <t>13.10</t>
  </si>
  <si>
    <t>PLATAFORMA</t>
  </si>
  <si>
    <t>PRAZO (MÊS):</t>
  </si>
  <si>
    <t>ELETRODUTO DE PVC RÍGIDO CINZA 3/4".</t>
  </si>
  <si>
    <t>8.10</t>
  </si>
  <si>
    <t>8.11</t>
  </si>
  <si>
    <t>8.12</t>
  </si>
  <si>
    <t>ALVENARIA BLOCO CERÂMICO VEDAÇÃO, 9X19X24CM, E=9CM, COM ARGAMASSA T5 - 1:2:8 (CIMENTO/CAL/AREIA), JUNTA=1CM - REV.09 - H=65CM</t>
  </si>
  <si>
    <t>8.13</t>
  </si>
  <si>
    <t>REGULARIZAÇÃO E/OU EXECUÇÃO DE CONTRAPISO - RAMPA DE ACESSIBILIDADE i=12,5% (SALA DE REVISÃO)</t>
  </si>
  <si>
    <t>8.14</t>
  </si>
  <si>
    <t>REMOÇÃO DE TELHAS DE FIBROCIMENTO METÁLICA E CERÂMICA, DE FORMA MANUAL .SEM REAPROVEITAMENTO</t>
  </si>
  <si>
    <t>REMOÇÃO DE TRAMA DE MADEIRA. SEM REAPROVEITAMENTO</t>
  </si>
  <si>
    <t>00017</t>
  </si>
  <si>
    <t>DEMOLIÇÃO DE REBOCO ATÉ 30 CM DO PISO EM TODO O PERÍMETRO</t>
  </si>
  <si>
    <t>LIMPEZA (VARRIÇÃO E REMOÇÃO DE ENTULHOS)</t>
  </si>
  <si>
    <t>99814</t>
  </si>
  <si>
    <t>6191</t>
  </si>
  <si>
    <t>LIMPEZA DE SUPERFÍCIE COM JATO DE ALTA PRESSÃO. AF_04/2019- Preparação de superfície  para impermeabilização</t>
  </si>
  <si>
    <t>REGULARIZAÇÃO PARA IMPERMEABILIZAÇÃO COM ARGAMASSA TRAÇO 1:1 (EM VOLUME DE CIMENTO E AREIA GROSSA ÚMIDA) COM ADIÇÃO DE ADESIVO  100% ACRÍLICO E ADMIX CRISTALIZANTE( 7GRAMAS/KG DE CIMENTO) - i=3%</t>
  </si>
  <si>
    <t>UFBA/60004</t>
  </si>
  <si>
    <t xml:space="preserve"> 12.5 </t>
  </si>
  <si>
    <t>Tipo</t>
  </si>
  <si>
    <t xml:space="preserve"> UFBA/60003 </t>
  </si>
  <si>
    <t>IMPERMEABILIZAÇÃO COM ARGAMASSA POLIMERICA (3 DEMÃOS) COM APLICAÇÃO DE TELA DE POLIESTER RESINADA (EMBASA 15.06.33 com mo sinapi)</t>
  </si>
  <si>
    <t xml:space="preserve"> 88309 </t>
  </si>
  <si>
    <t>PEDREIRO COM ENCARGOS COMPLEMENTARES</t>
  </si>
  <si>
    <t>SEDI - SERVIÇOS DIVERSOS</t>
  </si>
  <si>
    <t xml:space="preserve"> E060000020 </t>
  </si>
  <si>
    <t>EMBASA</t>
  </si>
  <si>
    <t>IMPERMEABILIZANTE (ARGAMASSA POLIMERICA) COM RESISTENCIA A SULFATOS E PRESSÃO NEGATIVA, PARA ESTRUTURA DE SANEAMENTO</t>
  </si>
  <si>
    <t>Serviços</t>
  </si>
  <si>
    <t xml:space="preserve"> D340000047 </t>
  </si>
  <si>
    <t>TELA DE POLIESTER 2X2MM PARA IMPERMEABILIZAÇÃO</t>
  </si>
  <si>
    <t>Material</t>
  </si>
  <si>
    <t>MO sem LS =&gt;</t>
  </si>
  <si>
    <t>Valor do BDI =&gt;</t>
  </si>
  <si>
    <t>UFBA/60003</t>
  </si>
  <si>
    <t xml:space="preserve">IMPERMEABILIZAÇÃO COM ARGAMASSA POLIMERICA (3 DEMÃOS) COM APLICAÇÃO DE TELA DE POLIESTER RESINADA </t>
  </si>
  <si>
    <t xml:space="preserve"> 12.4 </t>
  </si>
  <si>
    <t xml:space="preserve"> UFBA/60004 </t>
  </si>
  <si>
    <t>REGULARIZAÇÃO PARA IMPERMEABILIZAÇÃO COM ARGAMASSA TRAÇO 1:1 (EM VOLUME DE CIMENTO E AREIA GROSSA ÚMIDA) COM ADIÇÃO DE ADESIVO  100% ACRÍLICO E ADMIX CRISTALIZANTE( 7GRAMAS/KG DE CIMENTO)</t>
  </si>
  <si>
    <t xml:space="preserve"> UFBA/230001 </t>
  </si>
  <si>
    <t>ARGAMASSA TRAÇO 1:1 (EM VOLUME DE CIMENTO E AREIA GROSSA ÚMIDA) COM ADIÇÃO DE ADESIVO  100% ACRÍLICO E ADMIX CRISTALIZANTE( 7GRAMAS/KG DE CIMENTO) PARA REGULARIZAÇÃO PARA IMPERMEABILIZAÇÃO, PREPARO MANUAL. (BASE UFBA/90523)</t>
  </si>
  <si>
    <t>Argamassas</t>
  </si>
  <si>
    <t>98571</t>
  </si>
  <si>
    <t>UFBA/180065</t>
  </si>
  <si>
    <t>TRAÇADOR QUÍMICO, RENDIMENTO = 500ML X 1000L. REFERÊNCIA TÉCNICA ACQUALUMI - FORNECIMENTO E APLICAÇÃO</t>
  </si>
  <si>
    <t>PROTEÇÃO MECÂNICA DE SUPERFICIE HORIZONTAL COM CONCRETO 15 MPA, E=4CM. AF_09/2023 - i=3%</t>
  </si>
  <si>
    <t>8.15</t>
  </si>
  <si>
    <t>8.16</t>
  </si>
  <si>
    <t>8.17</t>
  </si>
  <si>
    <t>GRADIL</t>
  </si>
  <si>
    <t>3533</t>
  </si>
  <si>
    <t>I - 00043613</t>
  </si>
  <si>
    <t>SINAI</t>
  </si>
  <si>
    <t>I - 00004982</t>
  </si>
  <si>
    <t>10.11</t>
  </si>
  <si>
    <r>
      <t xml:space="preserve">PORTA DE MADEIRA NÚCLEO SEMI-SOLIDO 1,00X2,10M, CAPA LISA, ESPESSURA 35MM A 45MM, DE CORRER </t>
    </r>
    <r>
      <rPr>
        <b/>
        <sz val="14"/>
        <rFont val="Arial Narrow"/>
        <family val="2"/>
      </rPr>
      <t>(S1-17)</t>
    </r>
  </si>
  <si>
    <r>
      <t xml:space="preserve">TRILHO PARA FIXAÇÃO (PARTE SUPERIOR) DE PORTA DE CORRER EM PERFIL "U", INCLUSIVE ROLDANAS </t>
    </r>
    <r>
      <rPr>
        <b/>
        <sz val="14"/>
        <rFont val="Arial Narrow"/>
        <family val="2"/>
      </rPr>
      <t xml:space="preserve"> (S1-17)</t>
    </r>
  </si>
  <si>
    <r>
      <t>FECHADURA BICO DE PAPAGAIO PARA PORTA DE CORRER INTERNA, EM ACO INOX COM ACABAMENTO CROMADO, MAQUINA COM 45 MM, INCLUINDO CHAVE TIPO BIPARTIDA</t>
    </r>
    <r>
      <rPr>
        <b/>
        <sz val="14"/>
        <rFont val="Arial Narrow"/>
        <family val="2"/>
      </rPr>
      <t xml:space="preserve"> (S1-17)</t>
    </r>
  </si>
  <si>
    <t xml:space="preserve">PORTA CORREDOR TERREO - 'PORTA EM VIDRO TEMPERADO 10MM, INCOLOR, INCLUSIVE FERRAGENS DE FIXAÇÃO E INSTALAÇÃO, EXCLUSIVE PUXADOR - REV 01_10/2021' </t>
  </si>
  <si>
    <t>08759</t>
  </si>
  <si>
    <t>GRADIL EM TUBO GALVANIZADO CONFORME PROJETO</t>
  </si>
  <si>
    <t/>
  </si>
  <si>
    <t>P.UNIT</t>
  </si>
  <si>
    <t>P.TOTAL</t>
  </si>
  <si>
    <t>INSUMO</t>
  </si>
  <si>
    <t>TUBO ACO GALVANIZADO COM COSTURA, CLASSE MEDIA, DN 3/4", E = *2,65* MM, PESO *1,58* KG/M (NBR 5580)</t>
  </si>
  <si>
    <t>TUBO ACO GALVANIZADO COM COSTURA, CLASSE MEDIA, DN 4", E = 4,50* MM, PESO 12,10* KG/M (NBR 5580)</t>
  </si>
  <si>
    <t>ESCAVAÇÃO MANUAL</t>
  </si>
  <si>
    <t>CONCRETO FCK = 15MPA, TRAÇO 1:3,4:3,5 (CIMENTO/ AREIA MÉDIA/ BRITA 1)</t>
  </si>
  <si>
    <t>SERRALHEIRO COM ENCARGOS COMPLEMENTARES</t>
  </si>
  <si>
    <t>SOLDADOR COM ENCARGOS COMPLEMENTARES</t>
  </si>
  <si>
    <t>ELETRODO REVESTIDO AWS - E7018, DIAMETRO IGUAL A 4,00 MM</t>
  </si>
  <si>
    <t>PINTURA COM TINTA ALQUÍDICA DE FUNDO E ACABAMENTO (ESMALTE SINTÉTICO GRAFITE) PULVERIZADA SOBRE SUPERFÍCIES METÁLICAS (EXCETO PERFIL) EXECUTADO EM OBRA (POR DEMÃO).</t>
  </si>
  <si>
    <t>GONZO</t>
  </si>
  <si>
    <t>FERROLHO COM FECHO CHATO E PORTA CADEADO , EM ACO GALVANIZADO / ZINCADO</t>
  </si>
  <si>
    <t>TUBO PVC CORRUGADO, PAREDE DUPLA, JE, DN 200 MM/ DE 200 MM, REDE COLETORA ESGOTO</t>
  </si>
  <si>
    <t xml:space="preserve">ALUGUEL DE MÁQUINA SOLDA - 300AMP/220/380V TRIFÁSICA : CAPACIDADE - PEQUENA </t>
  </si>
  <si>
    <t>total:</t>
  </si>
  <si>
    <t>GRADIL PADRÃO UFBA - TUBO DE AÇO GALVANIZADO 4", 2" E 3/4", BASE DE CONCRETO FCK=15MPA, COM GONZO E FEFFOLHO, JÁ PINTADO - FORNECIMENTO E INSTALAÇÃO</t>
  </si>
  <si>
    <t>10.12</t>
  </si>
  <si>
    <t>10.13</t>
  </si>
  <si>
    <t>10.14</t>
  </si>
  <si>
    <t>10.15</t>
  </si>
  <si>
    <t>10.16</t>
  </si>
  <si>
    <t>Argamassa cimento e areia traço t-1 (1:3) - 1 saco cimento 50kg / 3 padiolas areia dim. 0.35 x 0.45 x 0.23 m - Confecção mecânica e transporte</t>
  </si>
  <si>
    <t>Porta acústica em madeira 0,90 x 2,10, espessura 80mm com visor de 25 x25 cm</t>
  </si>
  <si>
    <t>CARPINTEIRO COM ENCARGOS COMPLEMENTARES</t>
  </si>
  <si>
    <t>SERVENTE COM ENCARHOS COMPLEMENTARES</t>
  </si>
  <si>
    <t>EI.01 - PORTA ACÚSTICA EM MADEIRA 0,90 x 2,10, espessura 80mm (T08, 09, 14 E 15) - DESCONSIDERAR VISOR</t>
  </si>
  <si>
    <t>EI.02 - JANELA ACÚSTICA DE ABRIR EM ALUMINIO E VENEZIANA COM VIDRO</t>
  </si>
  <si>
    <t>6.7</t>
  </si>
  <si>
    <t>6.8</t>
  </si>
  <si>
    <r>
      <t>EMASSAMENTO DE SUPERFÍCIE, COM APLICAÇÃO DE 01 DEMÃO DE MASSA A ÓLEO, LIXAMENTO E RETOQUES</t>
    </r>
    <r>
      <rPr>
        <b/>
        <sz val="14"/>
        <rFont val="Arial Narrow"/>
        <family val="2"/>
      </rPr>
      <t xml:space="preserve"> (PORTA S1-17)</t>
    </r>
  </si>
  <si>
    <r>
      <t xml:space="preserve">PINTURA DE ACABAMENTO COM LIXAMENTO E APLICAÇÃO DE 02 DEMÃOS DE ESMALTE SINTÉTICO SOBRE MADEIRA - R1 </t>
    </r>
    <r>
      <rPr>
        <b/>
        <sz val="14"/>
        <rFont val="Arial Narrow"/>
        <family val="2"/>
      </rPr>
      <t>(PORTA S1-17)</t>
    </r>
  </si>
  <si>
    <t>RUFO EM CHAPA DE AÇO GALVANIZADO Nº 24 CORTE DE 25 CM, INCLUSO TRANSPORTE VERTICAL</t>
  </si>
  <si>
    <t>MÃO FRANCESA EM AÇO ASTM A36 U100X50X#3MM (1200X300MM)</t>
  </si>
  <si>
    <t>I - 2241</t>
  </si>
  <si>
    <t>I - 3466</t>
  </si>
  <si>
    <t>I - 13104</t>
  </si>
  <si>
    <t>TELHAMENTO COM TELHA EM AÇO GALVALUME, SIMPLES, TRAPEZOIDAL, PRÉ-PINTADA TP40 - 0,50MM (1,30X5,1M)</t>
  </si>
  <si>
    <t>CAIBRO - Perfil Aço, UDC Simples 75 x 38 x 2,61(kg/m) - SAE 1008/1012</t>
  </si>
  <si>
    <t>CHAPA EM AÇO - Colunas para sustentação de cobertura em chapa metálica de Aço Carbono ASTM-A36, e=3/16", inclusive 01 demão de primer anti-corrosivo  (300MMX10MMX#3MM)</t>
  </si>
  <si>
    <t>TELHADO LATERAL - 5,1 X 1,30M</t>
  </si>
  <si>
    <t>ÁREA TÉCNICA - 7,07M2</t>
  </si>
  <si>
    <t>COBERTURA EM TELHA CERÂMICA, TIPO COLONIAL, INCLUSIVE FIXAÇÃO, EXCLUSIVE ENGRADAMENTO E MANTA ISOLANTE/TÉRMICA</t>
  </si>
  <si>
    <t>TELHAMENTO COM TELHA ONDULADA DE FIBROCIMENTO - SE FOR TROCAR, PELO MENOS PARCIALMENTE (20%)</t>
  </si>
  <si>
    <t>CHUVEIRO ELÉTRICO COMUM CORPO PLÁSTICO, TIPO DUCHA ( COM CANO, 3 TEMPERATURAS, 5500 W - 110/220 V) - FORNECIMENTO E INSTALAÇÃO. AF_01/2020.</t>
  </si>
  <si>
    <t>FORNECIMENTO E INSTALAÇÃO DE FORRO ABSORVENTE FA-01 CONFORME PROJETO HUMANCARE OU SIMILAR. FA-01</t>
  </si>
  <si>
    <t>Salvador, 13 de novembro de 2025</t>
  </si>
  <si>
    <t>SALVADOR, BAHIA - 13 DE NOVEMBRO DE 2025</t>
  </si>
  <si>
    <t>CHAPIM DE CONCRETO PRÉ-MOLDADO</t>
  </si>
  <si>
    <t>8.18</t>
  </si>
  <si>
    <t>8.19</t>
  </si>
  <si>
    <t>8.20</t>
  </si>
  <si>
    <t>8.21</t>
  </si>
  <si>
    <t>8.22</t>
  </si>
  <si>
    <t>8.23</t>
  </si>
  <si>
    <t>8.24</t>
  </si>
  <si>
    <t>8.25</t>
  </si>
  <si>
    <t>8.26</t>
  </si>
  <si>
    <t>DEMOLIÇÃO DE PAREDE DA ÁREA TÉCNICA</t>
  </si>
  <si>
    <t>ÁREA TÉCNICA - 3,30M2</t>
  </si>
  <si>
    <t>16</t>
  </si>
  <si>
    <t>DEMOLIÇÃO MANUAL DE PISO CIMENTADO SOBRE LASTRO DE CONCRETO - REV 01</t>
  </si>
  <si>
    <t xml:space="preserve"> UFBA/180065 </t>
  </si>
  <si>
    <t>INHI - INSTALAÇÕES HIDROS SANITÁRIAS</t>
  </si>
  <si>
    <t xml:space="preserve"> 88267 </t>
  </si>
  <si>
    <t xml:space="preserve"> UFBA/1010136 </t>
  </si>
  <si>
    <t>AcquaLumi STANDARD - Frasco 500ml - Rendimento até 1.250L , para testes de infiltrações e brilho sob luz UV</t>
  </si>
  <si>
    <t xml:space="preserve"> 11.6 </t>
  </si>
  <si>
    <t xml:space="preserve"> UFBA/400016 </t>
  </si>
  <si>
    <t>FORNECIMENTO E EXECUÇÃO DE LINHA DE VIDA PARA SERVIÇOS EM TELHADO</t>
  </si>
  <si>
    <t xml:space="preserve"> UFBA/1010118 </t>
  </si>
  <si>
    <t>15.15</t>
  </si>
  <si>
    <t>8.27</t>
  </si>
  <si>
    <t>8.28</t>
  </si>
  <si>
    <t>8.29</t>
  </si>
  <si>
    <t>8.30</t>
  </si>
  <si>
    <t>8.31</t>
  </si>
  <si>
    <t>8.32</t>
  </si>
  <si>
    <t>8.33</t>
  </si>
  <si>
    <t>8.34</t>
  </si>
  <si>
    <t>MEMÓRIA DE CALCULO DO BDI DE EQUIPAMENTOS</t>
  </si>
  <si>
    <t>(*) Declaro para os devidos fins que o regime de Contribuição Previdenciária sobre a Receita Bruta adotado para a elaboração do orçamento foi NÃO DESONERADO e que esta é a alternativa mais adequada, no momento, para a Administração Pública.</t>
  </si>
  <si>
    <t>SINAPI 09/2025 - Bahia, ORSE 08/2025 – Sergipe, SBC 11/2025 – Salvador,</t>
  </si>
  <si>
    <t xml:space="preserve">CPOS 09/2025 – São Paulo,     FDE 07/2025 - São Paulo,     SETOP 07/2025,   </t>
  </si>
  <si>
    <t>Mão de Obra - Não Desonerada / Base SINAPI Bahia -  HORISTA -115,57%, MENSALISTA - 71,29%</t>
  </si>
  <si>
    <t>24 DE NOVEMBRO DE 2025</t>
  </si>
  <si>
    <t>RETIRADA DE CORRIMÃO</t>
  </si>
  <si>
    <t>JANELAS</t>
  </si>
  <si>
    <t>10.17</t>
  </si>
  <si>
    <t>10.18</t>
  </si>
  <si>
    <t>10.19</t>
  </si>
  <si>
    <t>10.20</t>
  </si>
  <si>
    <t>CORRIMÃO EM AÇO INOX ø=1 1/2, DUPLO, H=92CM - (S1-17)</t>
  </si>
  <si>
    <t>CORRIMÃO EM AÇO INOX ø=1 1/2, DUPLO, H=92CM - (S19-02)</t>
  </si>
  <si>
    <t>CORRIMÃO EM AÇO INOX ø=1 1/2, DUPLO, H=92CM - (S19-05)</t>
  </si>
  <si>
    <t>CORRIMÃO EM AÇO INOX ø=1 1/2, DUPLO, H=92CM - (S19-01) RAMPA</t>
  </si>
  <si>
    <t>CORRIMÃO EM AÇO INOX ø=1 1/2, DUPLO, H=92CM - (S19-07)</t>
  </si>
  <si>
    <t>EMASSAMENTO DE SUPERFÍCIE, COM APLICAÇÃO DE 02 DEMÃOS DE MASSA ACRÍLICA, LIXAMENTO E RETOQUES</t>
  </si>
  <si>
    <t>Revestimento cerâmico para piso ou parede, 45 x 45 cm, pei-4, Cetim Bianco, Portobello ou similar, aplicado com argamassa industrializada ac-i,  rejuntado,exclusive regularização de base ou emboço</t>
  </si>
  <si>
    <t>9675</t>
  </si>
  <si>
    <t>Torneira para lavatório, de mesa, bica alta, linha Link Conforto, Ref.1196 C.Lnk da DECA ou similar, inclusive furo para instalação em bancada (uma das torneiras será substituida por uma já existente)</t>
  </si>
  <si>
    <t>022749</t>
  </si>
  <si>
    <t>RETIRADA DE CORRIMÃO METÁLICO</t>
  </si>
  <si>
    <t>DEMOLIÇÃO DE ALVENARIA DE BLOCO FURADO, DE FORMA MANUAL, SEM REAPROVEITAMENTO. AF_09/2023 PAREDE DA CALHA NA ÁREA TÉCNICA)</t>
  </si>
  <si>
    <t>Salvador, 26 de novembro de 2025</t>
  </si>
  <si>
    <t>3.16</t>
  </si>
  <si>
    <r>
      <rPr>
        <b/>
        <sz val="14"/>
        <color indexed="63"/>
        <rFont val="Arial Narrow"/>
        <family val="2"/>
      </rPr>
      <t>LOCACAO DE ANDAIME</t>
    </r>
    <r>
      <rPr>
        <sz val="14"/>
        <color indexed="63"/>
        <rFont val="Arial Narrow"/>
        <family val="2"/>
      </rPr>
      <t xml:space="preserve"> METALICO</t>
    </r>
    <r>
      <rPr>
        <b/>
        <sz val="14"/>
        <color indexed="63"/>
        <rFont val="Arial Narrow"/>
        <family val="2"/>
      </rPr>
      <t xml:space="preserve"> TUBULAR DE ENCAIXE</t>
    </r>
    <r>
      <rPr>
        <sz val="14"/>
        <color indexed="63"/>
        <rFont val="Arial Narrow"/>
        <family val="2"/>
      </rPr>
      <t>, TIPO DE TORRE, CADA PAINEL COM LARGURA DE 1 ATE 1,5 M E ALTURA DE *1,00* M, INCLUINDO DIAGONAL, BARRAS DE LIGACAO, SAPATAS OU RODIZIOS E DEMAIS ITENS NECESSARIOS A MONTAGEM (NAO INCLUI INSTALACAO)</t>
    </r>
  </si>
  <si>
    <t>PORTÃO DE ACESSO - REPARO</t>
  </si>
  <si>
    <t>REPARO DE PORTÃO</t>
  </si>
  <si>
    <t>21141</t>
  </si>
  <si>
    <t>10.21</t>
  </si>
  <si>
    <t>10.22</t>
  </si>
  <si>
    <t>PINTURA DE PORTÃO DE ENTRADA REFORMADO</t>
  </si>
  <si>
    <t>6.9</t>
  </si>
  <si>
    <t>6.10</t>
  </si>
  <si>
    <t>6.11</t>
  </si>
  <si>
    <t>REINSTALAÇÃO DE PORTAS  DE MADEIRA REMOVIDAS</t>
  </si>
  <si>
    <t>REMOÇÃO E REINSTALAÇÃO DE AR CONDICIONADO TIPO SPLIT</t>
  </si>
  <si>
    <t>LOCACAO DE CONTAINER - 2,30 X 6,00 M, ALT. 2,50 M, PARA ESCRITORIO, SEM DIVISORIAS INTERNAS E SEM SANITARIO (NAO INCLUI MOBILIZACAO / DESMOBILIZACAO) PARA ALMOXARIFADO</t>
  </si>
  <si>
    <t>REMOÇÃO DE ESQUADRIA (JANELAS - TROCAR JANELAS DAS SALAS DE TERAPIA)</t>
  </si>
  <si>
    <t>CORRIMÃO EM AÇO INOX CONFORME ESPECIFICAÇÕES E PROJETO</t>
  </si>
  <si>
    <t>FORNECIMENTO E INSTALAÇÃO DE 01 PLATAFORMA ELEVATÓRIA VERTICAL HIDRÁULICA ENCLAUSURADA MOTORIZADA PARA PESSOAS COM MOBILIDADE REDUZIDA, CAPACIDADE 250 KG, 02 PARADAS / ENTRADAS (ADJACENTES), PERCURSO 02 M, VEL. 0,15 M/S, REF MODELO ELEVMETAL OU SIMILAR, COM OBRA CIVIL E ELÉTRICA PARA A "CASA 49" (IMRS) DA UFBA. CONFORME ESPECIFICAÇÕES DETALHADAS NO TR/EDITAL  - INCLUINDO PROJETO, FORNECIMENTO, INSTALAÇÃO, OBRA CIVIL E A EMISSÃO DE ART DA CONTRATADA.</t>
  </si>
  <si>
    <t>JANELA EM ALUMÍNIO, COR N/P/B, TIPO MOLDURA-VIDRO, MAX-AR, EXCLUSIVE VIDRO.</t>
  </si>
  <si>
    <t>VIDRO LISO INCOLOR 6MM - Rev 01_10/2021.</t>
  </si>
  <si>
    <t>55.06.56</t>
  </si>
  <si>
    <t>10.23</t>
  </si>
  <si>
    <t>26 de novembro de 2025</t>
  </si>
  <si>
    <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</si>
</sst>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_(&quot;R$ &quot;* #,##0.00_);_(&quot;R$ &quot;* \(#,##0.00\);_(&quot;R$ &quot;* \-??_);_(@_)"/>
    <numFmt numFmtId="165" formatCode="_(&quot;R$ &quot;* #,##0_);_(&quot;R$ &quot;* \(#,##0\);_(&quot;R$ &quot;* \-_);_(@_)"/>
    <numFmt numFmtId="166" formatCode="_(* #,##0.00_);_(* \(#,##0.00\);_(* \-??_);_(@_)"/>
    <numFmt numFmtId="167" formatCode="_(* #,##0.00_);_(* \(#,##0.00\);_(* &quot;-&quot;??_);_(@_)"/>
    <numFmt numFmtId="168" formatCode="_(&quot;R$ &quot;* #,##0.00_);_(&quot;R$ &quot;* \(#,##0.00\);_(&quot;R$ &quot;* &quot;-&quot;??_);_(@_)"/>
    <numFmt numFmtId="169" formatCode="#,##0.0000000"/>
    <numFmt numFmtId="170" formatCode="[$R$-416]\ #,##0.00;[Red]\-[$R$-416]\ #,##0.00"/>
    <numFmt numFmtId="171" formatCode="0.0%"/>
    <numFmt numFmtId="172" formatCode="#,##0.00_ ;\-#,##0.00\ "/>
    <numFmt numFmtId="173" formatCode="dd/mm/yy;@"/>
    <numFmt numFmtId="174" formatCode="0.0000"/>
    <numFmt numFmtId="175" formatCode="#,##0.000"/>
  </numFmts>
  <fonts count="124" x14ac:knownFonts="1">
    <font>
      <sz val="10"/>
      <name val="Arial"/>
      <family val="2"/>
      <charset val="1"/>
    </font>
    <font>
      <sz val="11"/>
      <color rgb="FF000000"/>
      <name val="Calibri"/>
      <family val="2"/>
      <charset val="1"/>
    </font>
    <font>
      <sz val="10"/>
      <color rgb="FF000000"/>
      <name val="Arial Narrow"/>
      <family val="2"/>
      <charset val="1"/>
    </font>
    <font>
      <sz val="14"/>
      <color rgb="FF000000"/>
      <name val="Arial Narrow"/>
      <family val="2"/>
      <charset val="1"/>
    </font>
    <font>
      <b/>
      <sz val="14"/>
      <name val="Arial Narrow"/>
      <family val="2"/>
      <charset val="1"/>
    </font>
    <font>
      <sz val="12"/>
      <color rgb="FF000000"/>
      <name val="Arial Narrow"/>
      <family val="2"/>
      <charset val="1"/>
    </font>
    <font>
      <b/>
      <sz val="16"/>
      <name val="Arial Narrow"/>
      <family val="2"/>
      <charset val="1"/>
    </font>
    <font>
      <i/>
      <sz val="10"/>
      <color rgb="FF000000"/>
      <name val="Arial Narrow"/>
      <family val="2"/>
      <charset val="1"/>
    </font>
    <font>
      <b/>
      <sz val="12"/>
      <name val="Arial Narrow"/>
      <family val="2"/>
      <charset val="1"/>
    </font>
    <font>
      <b/>
      <sz val="14"/>
      <color rgb="FF000000"/>
      <name val="Arial Narrow"/>
      <family val="2"/>
      <charset val="1"/>
    </font>
    <font>
      <sz val="9"/>
      <color rgb="FF000000"/>
      <name val="Arial Narrow"/>
      <family val="2"/>
      <charset val="1"/>
    </font>
    <font>
      <b/>
      <sz val="14"/>
      <color rgb="FFFF0000"/>
      <name val="Arial Narrow"/>
      <family val="2"/>
      <charset val="1"/>
    </font>
    <font>
      <sz val="14"/>
      <name val="Arial Narrow"/>
      <family val="2"/>
      <charset val="1"/>
    </font>
    <font>
      <i/>
      <sz val="10"/>
      <name val="Arial Narrow"/>
      <family val="2"/>
      <charset val="1"/>
    </font>
    <font>
      <i/>
      <sz val="9"/>
      <color rgb="FF000000"/>
      <name val="Arial Narrow"/>
      <family val="2"/>
      <charset val="1"/>
    </font>
    <font>
      <i/>
      <sz val="9"/>
      <name val="Arial Narrow"/>
      <family val="2"/>
      <charset val="1"/>
    </font>
    <font>
      <sz val="11"/>
      <color rgb="FF000000"/>
      <name val="Arial Narrow"/>
      <family val="2"/>
      <charset val="1"/>
    </font>
    <font>
      <sz val="10"/>
      <name val="Arial Narrow"/>
      <family val="2"/>
      <charset val="1"/>
    </font>
    <font>
      <b/>
      <sz val="10"/>
      <name val="Arial Narrow"/>
      <family val="2"/>
      <charset val="1"/>
    </font>
    <font>
      <sz val="10"/>
      <name val="Arial"/>
      <family val="2"/>
      <charset val="1"/>
    </font>
    <font>
      <b/>
      <sz val="14"/>
      <color rgb="FFFF0000"/>
      <name val="Arial Narrow"/>
      <family val="2"/>
    </font>
    <font>
      <b/>
      <sz val="14"/>
      <name val="Arial Narrow"/>
      <family val="2"/>
    </font>
    <font>
      <sz val="14"/>
      <color rgb="FF000000"/>
      <name val="Arial Narrow"/>
      <family val="2"/>
    </font>
    <font>
      <b/>
      <sz val="14"/>
      <color rgb="FF000000"/>
      <name val="Arial Narrow"/>
      <family val="2"/>
    </font>
    <font>
      <i/>
      <sz val="10"/>
      <color rgb="FF000000"/>
      <name val="Arial Narrow"/>
      <family val="2"/>
    </font>
    <font>
      <sz val="14"/>
      <name val="Arial Narrow"/>
      <family val="2"/>
    </font>
    <font>
      <sz val="11"/>
      <color theme="1"/>
      <name val="Calibri"/>
      <family val="2"/>
      <scheme val="minor"/>
    </font>
    <font>
      <sz val="11"/>
      <color indexed="8"/>
      <name val="Arial"/>
      <family val="2"/>
    </font>
    <font>
      <sz val="10"/>
      <name val="Arial"/>
      <family val="2"/>
    </font>
    <font>
      <sz val="12"/>
      <name val="Arial"/>
      <family val="2"/>
    </font>
    <font>
      <b/>
      <sz val="14"/>
      <name val="Arial"/>
      <family val="2"/>
    </font>
    <font>
      <b/>
      <sz val="10"/>
      <name val="Arial"/>
      <family val="2"/>
    </font>
    <font>
      <b/>
      <sz val="12"/>
      <name val="Arial"/>
      <family val="2"/>
    </font>
    <font>
      <b/>
      <sz val="10"/>
      <color indexed="8"/>
      <name val="Arial"/>
      <family val="2"/>
    </font>
    <font>
      <sz val="11"/>
      <color indexed="8"/>
      <name val="Calibri"/>
      <family val="2"/>
    </font>
    <font>
      <b/>
      <sz val="16"/>
      <name val="Arial"/>
      <family val="2"/>
    </font>
    <font>
      <sz val="11"/>
      <name val="Arial"/>
      <family val="2"/>
    </font>
    <font>
      <b/>
      <sz val="12"/>
      <color theme="1"/>
      <name val="Arial"/>
      <family val="2"/>
    </font>
    <font>
      <b/>
      <sz val="10"/>
      <color theme="1"/>
      <name val="Arial"/>
      <family val="2"/>
    </font>
    <font>
      <sz val="8"/>
      <color theme="1"/>
      <name val="Arial"/>
      <family val="2"/>
    </font>
    <font>
      <sz val="10"/>
      <color theme="1"/>
      <name val="Arial"/>
      <family val="2"/>
    </font>
    <font>
      <b/>
      <sz val="14"/>
      <color theme="1"/>
      <name val="Arial Narrow"/>
      <family val="2"/>
    </font>
    <font>
      <b/>
      <sz val="20"/>
      <name val="Arial Narrow"/>
      <family val="2"/>
    </font>
    <font>
      <sz val="14"/>
      <color theme="1"/>
      <name val="Arial Narrow"/>
      <family val="2"/>
    </font>
    <font>
      <b/>
      <sz val="16"/>
      <name val="Arial Narrow"/>
      <family val="2"/>
    </font>
    <font>
      <b/>
      <sz val="12"/>
      <name val="Arial Narrow"/>
      <family val="2"/>
    </font>
    <font>
      <sz val="12"/>
      <color theme="1"/>
      <name val="Arial Narrow"/>
      <family val="2"/>
    </font>
    <font>
      <sz val="12"/>
      <name val="Arial Narrow"/>
      <family val="2"/>
    </font>
    <font>
      <b/>
      <sz val="12"/>
      <color theme="1"/>
      <name val="Arial Narrow"/>
      <family val="2"/>
    </font>
    <font>
      <sz val="10"/>
      <color rgb="FF000000"/>
      <name val="Arial"/>
      <family val="1"/>
    </font>
    <font>
      <b/>
      <sz val="11"/>
      <name val="Arial"/>
      <family val="1"/>
    </font>
    <font>
      <sz val="10"/>
      <name val="Arial"/>
      <family val="1"/>
    </font>
    <font>
      <sz val="10"/>
      <color rgb="FF663D14"/>
      <name val="Arial"/>
      <family val="2"/>
    </font>
    <font>
      <sz val="14"/>
      <color theme="1"/>
      <name val="Arial Narrow"/>
      <family val="2"/>
      <charset val="1"/>
    </font>
    <font>
      <sz val="14"/>
      <color rgb="FFFF0000"/>
      <name val="Arial Narrow"/>
      <family val="2"/>
      <charset val="1"/>
    </font>
    <font>
      <sz val="9"/>
      <name val="Arial Narrow"/>
      <family val="2"/>
    </font>
    <font>
      <b/>
      <sz val="10"/>
      <color rgb="FF000000"/>
      <name val="Arial"/>
      <family val="2"/>
    </font>
    <font>
      <b/>
      <u/>
      <sz val="14"/>
      <name val="Arial Narrow"/>
      <family val="2"/>
    </font>
    <font>
      <sz val="10"/>
      <color indexed="8"/>
      <name val="Arial Narrow"/>
      <family val="2"/>
    </font>
    <font>
      <sz val="10"/>
      <name val="Arial Narrow"/>
      <family val="2"/>
    </font>
    <font>
      <b/>
      <sz val="13"/>
      <name val="Arial Narrow"/>
      <family val="2"/>
    </font>
    <font>
      <sz val="9"/>
      <color indexed="8"/>
      <name val="Arial Narrow"/>
      <family val="2"/>
    </font>
    <font>
      <i/>
      <sz val="8"/>
      <color indexed="8"/>
      <name val="Arial Narrow"/>
      <family val="2"/>
    </font>
    <font>
      <sz val="11"/>
      <color theme="1"/>
      <name val="Arial Narrow"/>
      <family val="2"/>
    </font>
    <font>
      <sz val="10"/>
      <color theme="1"/>
      <name val="Arial Narrow"/>
      <family val="2"/>
    </font>
    <font>
      <b/>
      <sz val="9"/>
      <color theme="1"/>
      <name val="Arial Narrow"/>
      <family val="2"/>
    </font>
    <font>
      <b/>
      <sz val="13"/>
      <color theme="1"/>
      <name val="Arial Narrow"/>
      <family val="2"/>
    </font>
    <font>
      <b/>
      <sz val="20"/>
      <color theme="1"/>
      <name val="Arial Narrow"/>
      <family val="2"/>
    </font>
    <font>
      <b/>
      <i/>
      <sz val="8"/>
      <color theme="1"/>
      <name val="Arial Narrow"/>
      <family val="2"/>
    </font>
    <font>
      <i/>
      <sz val="8"/>
      <color theme="1"/>
      <name val="Arial Narrow"/>
      <family val="2"/>
    </font>
    <font>
      <sz val="9"/>
      <color theme="1"/>
      <name val="Arial Narrow"/>
      <family val="2"/>
    </font>
    <font>
      <b/>
      <sz val="11"/>
      <color theme="1"/>
      <name val="Arial Narrow"/>
      <family val="2"/>
    </font>
    <font>
      <sz val="8"/>
      <name val="Arial Narrow"/>
      <family val="2"/>
    </font>
    <font>
      <sz val="14"/>
      <color indexed="8"/>
      <name val="Arial Narrow"/>
      <family val="2"/>
    </font>
    <font>
      <b/>
      <sz val="8"/>
      <name val="Arial Narrow"/>
      <family val="2"/>
    </font>
    <font>
      <sz val="8"/>
      <name val="Comic Sans MS"/>
      <family val="4"/>
    </font>
    <font>
      <b/>
      <sz val="8"/>
      <name val="Comic Sans MS"/>
      <family val="4"/>
    </font>
    <font>
      <b/>
      <sz val="10"/>
      <name val="Comic Sans MS"/>
      <family val="4"/>
    </font>
    <font>
      <sz val="9"/>
      <name val="Comic Sans MS"/>
      <family val="4"/>
    </font>
    <font>
      <sz val="10"/>
      <name val="Comic Sans MS"/>
      <family val="4"/>
    </font>
    <font>
      <b/>
      <sz val="11"/>
      <name val="Arial"/>
      <family val="2"/>
    </font>
    <font>
      <b/>
      <sz val="10"/>
      <name val="Arial Narrow"/>
      <family val="2"/>
    </font>
    <font>
      <sz val="16"/>
      <name val="Arial Narrow"/>
      <family val="2"/>
    </font>
    <font>
      <b/>
      <sz val="14"/>
      <color theme="0"/>
      <name val="Arial"/>
      <family val="2"/>
    </font>
    <font>
      <sz val="10"/>
      <color indexed="9"/>
      <name val="Arial"/>
      <family val="2"/>
    </font>
    <font>
      <sz val="14"/>
      <color indexed="9"/>
      <name val="Arial"/>
      <family val="2"/>
    </font>
    <font>
      <b/>
      <sz val="8"/>
      <name val="Arial"/>
      <family val="2"/>
    </font>
    <font>
      <sz val="13"/>
      <name val="Arial"/>
      <family val="2"/>
    </font>
    <font>
      <b/>
      <sz val="9"/>
      <name val="Arial"/>
      <family val="2"/>
    </font>
    <font>
      <b/>
      <sz val="11"/>
      <color indexed="10"/>
      <name val="Arial"/>
      <family val="2"/>
    </font>
    <font>
      <b/>
      <sz val="11"/>
      <color indexed="54"/>
      <name val="Arial"/>
      <family val="2"/>
    </font>
    <font>
      <sz val="10"/>
      <color indexed="8"/>
      <name val="Arial"/>
      <family val="2"/>
    </font>
    <font>
      <b/>
      <sz val="11"/>
      <color theme="0"/>
      <name val="Arial"/>
      <family val="2"/>
    </font>
    <font>
      <b/>
      <sz val="11"/>
      <color indexed="9"/>
      <name val="Arial"/>
      <family val="2"/>
    </font>
    <font>
      <b/>
      <sz val="9"/>
      <color theme="0"/>
      <name val="Arial"/>
      <family val="2"/>
    </font>
    <font>
      <sz val="14"/>
      <name val="Arial"/>
      <family val="2"/>
    </font>
    <font>
      <b/>
      <sz val="10"/>
      <color theme="0"/>
      <name val="Arial"/>
      <family val="2"/>
    </font>
    <font>
      <b/>
      <strike/>
      <sz val="10"/>
      <name val="Arial"/>
      <family val="2"/>
    </font>
    <font>
      <b/>
      <sz val="12"/>
      <color theme="0"/>
      <name val="Arial"/>
      <family val="2"/>
    </font>
    <font>
      <sz val="11"/>
      <color theme="0"/>
      <name val="Arial"/>
      <family val="2"/>
    </font>
    <font>
      <sz val="18"/>
      <name val="Arial"/>
      <family val="2"/>
    </font>
    <font>
      <b/>
      <sz val="10"/>
      <color rgb="FFFF0000"/>
      <name val="Arial"/>
      <family val="2"/>
    </font>
    <font>
      <b/>
      <sz val="16"/>
      <color theme="1"/>
      <name val="Arial Narrow"/>
      <family val="2"/>
    </font>
    <font>
      <sz val="8"/>
      <color theme="1"/>
      <name val="Arial Narrow"/>
      <family val="2"/>
    </font>
    <font>
      <b/>
      <sz val="10"/>
      <color theme="1"/>
      <name val="Arial Narrow"/>
      <family val="2"/>
    </font>
    <font>
      <b/>
      <sz val="8"/>
      <color theme="1"/>
      <name val="Arial Narrow"/>
      <family val="2"/>
    </font>
    <font>
      <sz val="10"/>
      <color theme="1"/>
      <name val="Arial"/>
      <family val="2"/>
      <charset val="1"/>
    </font>
    <font>
      <sz val="8"/>
      <color theme="1"/>
      <name val="Comic Sans MS"/>
      <family val="4"/>
    </font>
    <font>
      <b/>
      <sz val="11"/>
      <color theme="1"/>
      <name val="Arial"/>
      <family val="2"/>
    </font>
    <font>
      <i/>
      <sz val="9"/>
      <color theme="1"/>
      <name val="Arial Narrow"/>
      <family val="2"/>
    </font>
    <font>
      <i/>
      <sz val="10"/>
      <color theme="1"/>
      <name val="Arial Narrow"/>
      <family val="2"/>
    </font>
    <font>
      <sz val="14"/>
      <color theme="1"/>
      <name val="Arial"/>
      <family val="2"/>
    </font>
    <font>
      <i/>
      <sz val="10"/>
      <name val="Arial Narrow"/>
      <family val="2"/>
    </font>
    <font>
      <sz val="8"/>
      <color theme="1"/>
      <name val="Courier"/>
      <family val="3"/>
    </font>
    <font>
      <b/>
      <sz val="8"/>
      <color theme="1"/>
      <name val="Courier"/>
    </font>
    <font>
      <sz val="11"/>
      <color theme="1"/>
      <name val="Arial"/>
      <family val="2"/>
    </font>
    <font>
      <b/>
      <sz val="11"/>
      <color theme="1"/>
      <name val="Calibri"/>
      <family val="2"/>
      <scheme val="minor"/>
    </font>
    <font>
      <sz val="9"/>
      <color theme="1"/>
      <name val="Arial"/>
      <family val="2"/>
    </font>
    <font>
      <sz val="9"/>
      <color theme="1"/>
      <name val="Comic Sans MS"/>
      <family val="4"/>
    </font>
    <font>
      <b/>
      <sz val="8"/>
      <color theme="1"/>
      <name val="Arial"/>
      <family val="2"/>
    </font>
    <font>
      <sz val="11"/>
      <color rgb="FFFF0000"/>
      <name val="Calibri"/>
      <family val="2"/>
      <scheme val="minor"/>
    </font>
    <font>
      <sz val="11"/>
      <color indexed="8"/>
      <name val="Calibri"/>
      <family val="2"/>
      <scheme val="minor"/>
    </font>
    <font>
      <b/>
      <sz val="14"/>
      <color indexed="63"/>
      <name val="Arial Narrow"/>
      <family val="2"/>
    </font>
    <font>
      <sz val="14"/>
      <color indexed="63"/>
      <name val="Arial Narrow"/>
      <family val="2"/>
    </font>
  </fonts>
  <fills count="27">
    <fill>
      <patternFill patternType="none"/>
    </fill>
    <fill>
      <patternFill patternType="gray125"/>
    </fill>
    <fill>
      <patternFill patternType="solid">
        <fgColor rgb="FFFFFFFF"/>
        <bgColor rgb="FFF2F2F2"/>
      </patternFill>
    </fill>
    <fill>
      <patternFill patternType="solid">
        <fgColor rgb="FFFFFF00"/>
        <bgColor indexed="64"/>
      </patternFill>
    </fill>
    <fill>
      <patternFill patternType="solid">
        <fgColor theme="0"/>
        <bgColor indexed="64"/>
      </patternFill>
    </fill>
    <fill>
      <patternFill patternType="solid">
        <fgColor theme="3" tint="0.59999389629810485"/>
        <bgColor indexed="64"/>
      </patternFill>
    </fill>
    <fill>
      <patternFill patternType="solid">
        <fgColor indexed="23"/>
        <bgColor indexed="64"/>
      </patternFill>
    </fill>
    <fill>
      <patternFill patternType="solid">
        <fgColor theme="2" tint="-9.9978637043366805E-2"/>
        <bgColor indexed="64"/>
      </patternFill>
    </fill>
    <fill>
      <patternFill patternType="solid">
        <fgColor rgb="FFDFF0D8"/>
        <bgColor rgb="FFDFF0D8"/>
      </patternFill>
    </fill>
    <fill>
      <patternFill patternType="solid">
        <fgColor rgb="FFFFFFFF"/>
        <bgColor rgb="FFFFFFFF"/>
      </patternFill>
    </fill>
    <fill>
      <patternFill patternType="solid">
        <fgColor rgb="FFEFEFEF"/>
        <bgColor rgb="FFEFEFEF"/>
      </patternFill>
    </fill>
    <fill>
      <patternFill patternType="solid">
        <fgColor rgb="FFD6D6D6"/>
        <bgColor rgb="FFD6D6D6"/>
      </patternFill>
    </fill>
    <fill>
      <patternFill patternType="solid">
        <fgColor theme="9" tint="0.79998168889431442"/>
        <bgColor indexed="64"/>
      </patternFill>
    </fill>
    <fill>
      <patternFill patternType="solid">
        <fgColor theme="3" tint="0.79998168889431442"/>
        <bgColor indexed="64"/>
      </patternFill>
    </fill>
    <fill>
      <patternFill patternType="solid">
        <fgColor rgb="FFFFC000"/>
        <bgColor indexed="64"/>
      </patternFill>
    </fill>
    <fill>
      <patternFill patternType="solid">
        <fgColor theme="3" tint="0.79998168889431442"/>
        <bgColor indexed="26"/>
      </patternFill>
    </fill>
    <fill>
      <patternFill patternType="solid">
        <fgColor theme="3" tint="0.79998168889431442"/>
        <bgColor indexed="41"/>
      </patternFill>
    </fill>
    <fill>
      <patternFill patternType="solid">
        <fgColor theme="0" tint="-4.9989318521683403E-2"/>
        <bgColor indexed="64"/>
      </patternFill>
    </fill>
    <fill>
      <patternFill patternType="solid">
        <fgColor indexed="9"/>
        <bgColor indexed="64"/>
      </patternFill>
    </fill>
    <fill>
      <patternFill patternType="solid">
        <fgColor rgb="FF00206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31"/>
        <bgColor indexed="64"/>
      </patternFill>
    </fill>
    <fill>
      <patternFill patternType="solid">
        <fgColor theme="9" tint="0.59999389629810485"/>
        <bgColor indexed="64"/>
      </patternFill>
    </fill>
    <fill>
      <patternFill patternType="solid">
        <fgColor rgb="FFDDD9C4"/>
        <bgColor indexed="64"/>
      </patternFill>
    </fill>
    <fill>
      <patternFill patternType="solid">
        <fgColor rgb="FFDDD9C4"/>
        <bgColor indexed="9"/>
      </patternFill>
    </fill>
    <fill>
      <patternFill patternType="solid">
        <fgColor rgb="FFDDD9C4"/>
        <bgColor rgb="FFC9C9C9"/>
      </patternFill>
    </fill>
  </fills>
  <borders count="6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diagonal/>
    </border>
    <border>
      <left/>
      <right style="thin">
        <color auto="1"/>
      </right>
      <top/>
      <bottom/>
      <diagonal/>
    </border>
    <border>
      <left style="thin">
        <color auto="1"/>
      </left>
      <right style="thin">
        <color auto="1"/>
      </right>
      <top/>
      <bottom/>
      <diagonal/>
    </border>
    <border>
      <left/>
      <right style="thin">
        <color auto="1"/>
      </right>
      <top style="medium">
        <color auto="1"/>
      </top>
      <bottom style="medium">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top style="thin">
        <color auto="1"/>
      </top>
      <bottom style="thin">
        <color auto="1"/>
      </bottom>
      <diagonal/>
    </border>
    <border>
      <left style="medium">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top/>
      <bottom style="thick">
        <color rgb="FF00000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theme="1"/>
      </left>
      <right style="thin">
        <color rgb="FFCCCCCC"/>
      </right>
      <top style="medium">
        <color theme="1"/>
      </top>
      <bottom style="thin">
        <color rgb="FFCCCCCC"/>
      </bottom>
      <diagonal/>
    </border>
    <border>
      <left style="thin">
        <color rgb="FFCCCCCC"/>
      </left>
      <right style="thin">
        <color rgb="FFCCCCCC"/>
      </right>
      <top style="medium">
        <color theme="1"/>
      </top>
      <bottom style="thin">
        <color rgb="FFCCCCCC"/>
      </bottom>
      <diagonal/>
    </border>
    <border>
      <left style="thin">
        <color rgb="FFCCCCCC"/>
      </left>
      <right style="medium">
        <color theme="1"/>
      </right>
      <top style="medium">
        <color theme="1"/>
      </top>
      <bottom style="thin">
        <color rgb="FFCCCCCC"/>
      </bottom>
      <diagonal/>
    </border>
    <border>
      <left style="medium">
        <color theme="1"/>
      </left>
      <right style="thin">
        <color rgb="FFCCCCCC"/>
      </right>
      <top style="thin">
        <color rgb="FFCCCCCC"/>
      </top>
      <bottom style="thin">
        <color rgb="FFCCCCCC"/>
      </bottom>
      <diagonal/>
    </border>
    <border>
      <left style="thin">
        <color rgb="FFCCCCCC"/>
      </left>
      <right style="medium">
        <color theme="1"/>
      </right>
      <top style="thin">
        <color rgb="FFCCCCCC"/>
      </top>
      <bottom style="thin">
        <color rgb="FFCCCCCC"/>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thin">
        <color rgb="FFCCCCCC"/>
      </left>
      <right/>
      <top style="thin">
        <color rgb="FFCCCCCC"/>
      </top>
      <bottom style="thin">
        <color rgb="FFCCCCCC"/>
      </bottom>
      <diagonal/>
    </border>
    <border>
      <left/>
      <right style="thin">
        <color rgb="FFCCCCCC"/>
      </right>
      <top style="thin">
        <color rgb="FFCCCCCC"/>
      </top>
      <bottom style="thin">
        <color rgb="FFCCCCCC"/>
      </bottom>
      <diagonal/>
    </border>
  </borders>
  <cellStyleXfs count="53">
    <xf numFmtId="0" fontId="0" fillId="0" borderId="0"/>
    <xf numFmtId="166" fontId="19" fillId="0" borderId="0" applyBorder="0" applyProtection="0"/>
    <xf numFmtId="9" fontId="19" fillId="0" borderId="0" applyBorder="0" applyProtection="0"/>
    <xf numFmtId="164" fontId="19" fillId="0" borderId="0" applyBorder="0" applyProtection="0"/>
    <xf numFmtId="164" fontId="19" fillId="0" borderId="0" applyBorder="0" applyProtection="0"/>
    <xf numFmtId="164" fontId="19" fillId="0" borderId="0" applyBorder="0" applyProtection="0"/>
    <xf numFmtId="165" fontId="19" fillId="0" borderId="0" applyBorder="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9" fontId="19" fillId="0" borderId="0" applyBorder="0" applyProtection="0"/>
    <xf numFmtId="166" fontId="19" fillId="0" borderId="0" applyBorder="0" applyProtection="0"/>
    <xf numFmtId="166" fontId="19" fillId="0" borderId="0" applyBorder="0" applyProtection="0"/>
    <xf numFmtId="166" fontId="19" fillId="0" borderId="0" applyBorder="0" applyProtection="0"/>
    <xf numFmtId="166" fontId="19" fillId="0" borderId="0" applyBorder="0" applyProtection="0"/>
    <xf numFmtId="166" fontId="19" fillId="0" borderId="0" applyBorder="0" applyProtection="0"/>
    <xf numFmtId="166" fontId="19" fillId="0" borderId="0" applyBorder="0" applyProtection="0"/>
    <xf numFmtId="166" fontId="19" fillId="0" borderId="0" applyBorder="0" applyProtection="0"/>
    <xf numFmtId="166" fontId="19" fillId="0" borderId="0" applyBorder="0" applyProtection="0"/>
    <xf numFmtId="166" fontId="19" fillId="0" borderId="0" applyBorder="0" applyProtection="0"/>
    <xf numFmtId="0" fontId="26" fillId="0" borderId="0"/>
    <xf numFmtId="0" fontId="28" fillId="0" borderId="0"/>
    <xf numFmtId="167" fontId="28" fillId="0" borderId="0" applyFont="0" applyFill="0" applyBorder="0" applyAlignment="0" applyProtection="0"/>
    <xf numFmtId="0" fontId="28" fillId="0" borderId="0"/>
    <xf numFmtId="0" fontId="28" fillId="0" borderId="0"/>
    <xf numFmtId="167" fontId="28" fillId="0" borderId="0" applyFont="0" applyFill="0" applyBorder="0" applyAlignment="0" applyProtection="0"/>
    <xf numFmtId="168" fontId="28" fillId="0" borderId="0" applyFont="0" applyFill="0" applyBorder="0" applyAlignment="0" applyProtection="0"/>
    <xf numFmtId="0" fontId="28" fillId="0" borderId="0"/>
    <xf numFmtId="0" fontId="28" fillId="0" borderId="0"/>
    <xf numFmtId="0" fontId="28" fillId="0" borderId="0"/>
    <xf numFmtId="0" fontId="28" fillId="0" borderId="0"/>
    <xf numFmtId="167" fontId="28" fillId="0" borderId="0" applyFont="0" applyFill="0" applyBorder="0" applyAlignment="0" applyProtection="0"/>
    <xf numFmtId="9" fontId="28" fillId="0" borderId="0" applyFont="0" applyFill="0" applyBorder="0" applyAlignment="0" applyProtection="0"/>
    <xf numFmtId="0" fontId="28" fillId="0" borderId="0"/>
    <xf numFmtId="167" fontId="28" fillId="0" borderId="0" applyFont="0" applyFill="0" applyBorder="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43" fontId="26" fillId="0" borderId="0" applyFont="0" applyFill="0" applyBorder="0" applyAlignment="0" applyProtection="0"/>
    <xf numFmtId="43" fontId="28" fillId="0" borderId="0" applyFont="0" applyFill="0" applyBorder="0" applyAlignment="0" applyProtection="0"/>
    <xf numFmtId="167" fontId="28" fillId="0" borderId="0" applyFont="0" applyFill="0" applyBorder="0" applyAlignment="0" applyProtection="0"/>
    <xf numFmtId="43" fontId="28" fillId="0" borderId="0" applyFont="0" applyFill="0" applyBorder="0" applyAlignment="0" applyProtection="0"/>
    <xf numFmtId="0" fontId="28" fillId="0" borderId="0"/>
    <xf numFmtId="0" fontId="36" fillId="0" borderId="0"/>
    <xf numFmtId="43" fontId="34" fillId="0" borderId="0" applyFont="0" applyFill="0" applyBorder="0" applyAlignment="0" applyProtection="0"/>
    <xf numFmtId="0" fontId="34" fillId="0" borderId="0"/>
    <xf numFmtId="0" fontId="34" fillId="0" borderId="0"/>
    <xf numFmtId="43" fontId="121" fillId="0" borderId="0" applyFont="0" applyFill="0" applyBorder="0" applyAlignment="0" applyProtection="0"/>
  </cellStyleXfs>
  <cellXfs count="934">
    <xf numFmtId="0" fontId="0" fillId="0" borderId="0" xfId="0"/>
    <xf numFmtId="0" fontId="10" fillId="0" borderId="0" xfId="0" applyFont="1" applyAlignment="1">
      <alignment vertical="center"/>
    </xf>
    <xf numFmtId="166" fontId="3" fillId="0" borderId="12" xfId="1" applyFont="1" applyBorder="1" applyAlignment="1" applyProtection="1">
      <alignment horizontal="center"/>
    </xf>
    <xf numFmtId="4" fontId="3" fillId="0" borderId="12" xfId="17" applyNumberFormat="1" applyFont="1" applyBorder="1" applyAlignment="1" applyProtection="1">
      <alignment horizontal="right"/>
    </xf>
    <xf numFmtId="49" fontId="7" fillId="2" borderId="12" xfId="1" applyNumberFormat="1" applyFont="1" applyFill="1" applyBorder="1" applyAlignment="1" applyProtection="1">
      <alignment horizontal="center" vertical="center"/>
    </xf>
    <xf numFmtId="0" fontId="9" fillId="0" borderId="12" xfId="8" applyFont="1" applyBorder="1" applyAlignment="1">
      <alignment vertical="distributed" wrapText="1"/>
    </xf>
    <xf numFmtId="166" fontId="3" fillId="0" borderId="12" xfId="1" applyFont="1" applyBorder="1" applyAlignment="1" applyProtection="1">
      <alignment horizontal="right"/>
    </xf>
    <xf numFmtId="0" fontId="3" fillId="0" borderId="12" xfId="1" applyNumberFormat="1" applyFont="1" applyBorder="1" applyAlignment="1" applyProtection="1">
      <alignment horizontal="center" vertical="center"/>
    </xf>
    <xf numFmtId="0" fontId="7" fillId="2" borderId="12" xfId="1" applyNumberFormat="1" applyFont="1" applyFill="1" applyBorder="1" applyAlignment="1" applyProtection="1">
      <alignment horizontal="center" vertical="center"/>
    </xf>
    <xf numFmtId="2" fontId="3" fillId="0" borderId="12" xfId="1" applyNumberFormat="1" applyFont="1" applyFill="1" applyBorder="1" applyAlignment="1" applyProtection="1">
      <alignment horizontal="right"/>
    </xf>
    <xf numFmtId="0" fontId="12" fillId="0" borderId="12" xfId="8" applyFont="1" applyFill="1" applyBorder="1" applyAlignment="1">
      <alignment vertical="distributed" wrapText="1"/>
    </xf>
    <xf numFmtId="0" fontId="3" fillId="0" borderId="12" xfId="8" applyFont="1" applyFill="1" applyBorder="1" applyAlignment="1">
      <alignment vertical="distributed" wrapText="1"/>
    </xf>
    <xf numFmtId="4" fontId="3" fillId="0" borderId="12" xfId="1" applyNumberFormat="1" applyFont="1" applyFill="1" applyBorder="1" applyAlignment="1" applyProtection="1">
      <alignment horizontal="right"/>
    </xf>
    <xf numFmtId="49" fontId="7" fillId="0" borderId="12" xfId="1" applyNumberFormat="1" applyFont="1" applyFill="1" applyBorder="1" applyAlignment="1" applyProtection="1">
      <alignment horizontal="center" vertical="center" wrapText="1"/>
    </xf>
    <xf numFmtId="0" fontId="12" fillId="0" borderId="12" xfId="8" applyFont="1" applyFill="1" applyBorder="1" applyAlignment="1">
      <alignment horizontal="left" wrapText="1"/>
    </xf>
    <xf numFmtId="0" fontId="3" fillId="0" borderId="12" xfId="1" applyNumberFormat="1" applyFont="1" applyFill="1" applyBorder="1" applyAlignment="1" applyProtection="1">
      <alignment horizontal="center"/>
    </xf>
    <xf numFmtId="166" fontId="3" fillId="0" borderId="12" xfId="1" applyFont="1" applyFill="1" applyBorder="1" applyAlignment="1" applyProtection="1">
      <alignment horizontal="right"/>
    </xf>
    <xf numFmtId="4" fontId="12" fillId="0" borderId="12" xfId="1" applyNumberFormat="1" applyFont="1" applyFill="1" applyBorder="1" applyAlignment="1" applyProtection="1">
      <alignment horizontal="right"/>
    </xf>
    <xf numFmtId="49" fontId="7" fillId="0" borderId="12" xfId="1" applyNumberFormat="1" applyFont="1" applyFill="1" applyBorder="1" applyAlignment="1" applyProtection="1">
      <alignment horizontal="center" vertical="center"/>
    </xf>
    <xf numFmtId="4" fontId="3" fillId="0" borderId="12" xfId="17" applyNumberFormat="1" applyFont="1" applyFill="1" applyBorder="1" applyAlignment="1" applyProtection="1">
      <alignment horizontal="right"/>
    </xf>
    <xf numFmtId="0" fontId="9" fillId="0" borderId="12" xfId="1" applyNumberFormat="1" applyFont="1" applyFill="1" applyBorder="1" applyAlignment="1" applyProtection="1">
      <alignment horizontal="center"/>
    </xf>
    <xf numFmtId="2" fontId="9" fillId="0" borderId="12" xfId="1" applyNumberFormat="1" applyFont="1" applyFill="1" applyBorder="1" applyAlignment="1" applyProtection="1">
      <alignment horizontal="right"/>
    </xf>
    <xf numFmtId="0" fontId="4" fillId="0" borderId="12" xfId="8" applyFont="1" applyFill="1" applyBorder="1" applyAlignment="1">
      <alignment vertical="distributed" wrapText="1"/>
    </xf>
    <xf numFmtId="166" fontId="3" fillId="0" borderId="12" xfId="1" applyFont="1" applyFill="1" applyBorder="1" applyAlignment="1" applyProtection="1">
      <alignment horizontal="center"/>
    </xf>
    <xf numFmtId="2" fontId="12" fillId="0" borderId="12" xfId="1" applyNumberFormat="1" applyFont="1" applyFill="1" applyBorder="1" applyAlignment="1" applyProtection="1">
      <alignment horizontal="right"/>
    </xf>
    <xf numFmtId="49" fontId="13" fillId="0" borderId="12" xfId="1" applyNumberFormat="1" applyFont="1" applyFill="1" applyBorder="1" applyAlignment="1" applyProtection="1">
      <alignment horizontal="center" vertical="center" wrapText="1"/>
    </xf>
    <xf numFmtId="0" fontId="3" fillId="0" borderId="12" xfId="1" applyNumberFormat="1" applyFont="1" applyFill="1" applyBorder="1" applyAlignment="1" applyProtection="1">
      <alignment horizontal="center" vertical="center"/>
    </xf>
    <xf numFmtId="4" fontId="12" fillId="0" borderId="12" xfId="17" applyNumberFormat="1" applyFont="1" applyFill="1" applyBorder="1" applyAlignment="1" applyProtection="1">
      <alignment horizontal="right"/>
    </xf>
    <xf numFmtId="0" fontId="14" fillId="0" borderId="12" xfId="1" applyNumberFormat="1" applyFont="1" applyFill="1" applyBorder="1" applyAlignment="1" applyProtection="1">
      <alignment horizontal="center" vertical="center"/>
    </xf>
    <xf numFmtId="0" fontId="7" fillId="0" borderId="12" xfId="1" applyNumberFormat="1" applyFont="1" applyFill="1" applyBorder="1" applyAlignment="1" applyProtection="1">
      <alignment horizontal="center" vertical="center" wrapText="1"/>
    </xf>
    <xf numFmtId="0" fontId="7" fillId="0" borderId="12" xfId="1" applyNumberFormat="1" applyFont="1" applyFill="1" applyBorder="1" applyAlignment="1" applyProtection="1">
      <alignment horizontal="center" vertical="center"/>
    </xf>
    <xf numFmtId="0" fontId="24" fillId="0" borderId="12" xfId="1" applyNumberFormat="1" applyFont="1" applyFill="1" applyBorder="1" applyAlignment="1" applyProtection="1">
      <alignment horizontal="center" vertical="center"/>
    </xf>
    <xf numFmtId="49" fontId="24" fillId="0" borderId="12" xfId="1" applyNumberFormat="1" applyFont="1" applyFill="1" applyBorder="1" applyAlignment="1" applyProtection="1">
      <alignment horizontal="center" vertical="center"/>
    </xf>
    <xf numFmtId="0" fontId="22" fillId="0" borderId="12" xfId="8" applyFont="1" applyFill="1" applyBorder="1" applyAlignment="1">
      <alignment vertical="distributed" wrapText="1"/>
    </xf>
    <xf numFmtId="166" fontId="22" fillId="0" borderId="12" xfId="1" applyFont="1" applyFill="1" applyBorder="1" applyAlignment="1" applyProtection="1">
      <alignment horizontal="center"/>
    </xf>
    <xf numFmtId="0" fontId="27" fillId="0" borderId="0" xfId="25" applyFont="1" applyBorder="1"/>
    <xf numFmtId="0" fontId="27" fillId="0" borderId="0" xfId="25" applyFont="1"/>
    <xf numFmtId="0" fontId="27" fillId="0" borderId="5" xfId="25" applyFont="1" applyBorder="1"/>
    <xf numFmtId="0" fontId="28" fillId="0" borderId="0" xfId="28" applyFont="1"/>
    <xf numFmtId="0" fontId="26" fillId="0" borderId="0" xfId="25"/>
    <xf numFmtId="0" fontId="41" fillId="0" borderId="6" xfId="25" applyFont="1" applyBorder="1" applyAlignment="1">
      <alignment horizontal="left"/>
    </xf>
    <xf numFmtId="0" fontId="41" fillId="0" borderId="7" xfId="25" applyFont="1" applyBorder="1" applyAlignment="1">
      <alignment horizontal="left"/>
    </xf>
    <xf numFmtId="10" fontId="48" fillId="0" borderId="7" xfId="25" applyNumberFormat="1" applyFont="1" applyBorder="1" applyAlignment="1">
      <alignment horizontal="center"/>
    </xf>
    <xf numFmtId="0" fontId="43" fillId="0" borderId="7" xfId="25" applyFont="1" applyBorder="1"/>
    <xf numFmtId="0" fontId="26" fillId="0" borderId="8" xfId="25" applyBorder="1"/>
    <xf numFmtId="0" fontId="49" fillId="8" borderId="44" xfId="25" applyFont="1" applyFill="1" applyBorder="1" applyAlignment="1">
      <alignment horizontal="left" vertical="top" wrapText="1"/>
    </xf>
    <xf numFmtId="0" fontId="50" fillId="9" borderId="45" xfId="25" applyFont="1" applyFill="1" applyBorder="1" applyAlignment="1">
      <alignment horizontal="left" vertical="top" wrapText="1"/>
    </xf>
    <xf numFmtId="0" fontId="50" fillId="9" borderId="45" xfId="25" applyFont="1" applyFill="1" applyBorder="1" applyAlignment="1">
      <alignment horizontal="right" vertical="top" wrapText="1"/>
    </xf>
    <xf numFmtId="0" fontId="50" fillId="9" borderId="45" xfId="25" applyFont="1" applyFill="1" applyBorder="1" applyAlignment="1">
      <alignment horizontal="center" vertical="top" wrapText="1"/>
    </xf>
    <xf numFmtId="0" fontId="49" fillId="8" borderId="45" xfId="25" applyFont="1" applyFill="1" applyBorder="1" applyAlignment="1">
      <alignment horizontal="left" vertical="top" wrapText="1"/>
    </xf>
    <xf numFmtId="0" fontId="49" fillId="8" borderId="45" xfId="25" applyFont="1" applyFill="1" applyBorder="1" applyAlignment="1">
      <alignment horizontal="right" vertical="top" wrapText="1"/>
    </xf>
    <xf numFmtId="0" fontId="49" fillId="8" borderId="45" xfId="25" applyFont="1" applyFill="1" applyBorder="1" applyAlignment="1">
      <alignment horizontal="center" vertical="top" wrapText="1"/>
    </xf>
    <xf numFmtId="169" fontId="49" fillId="8" borderId="45" xfId="25" applyNumberFormat="1" applyFont="1" applyFill="1" applyBorder="1" applyAlignment="1">
      <alignment horizontal="right" vertical="top" wrapText="1"/>
    </xf>
    <xf numFmtId="4" fontId="49" fillId="8" borderId="45" xfId="25" applyNumberFormat="1" applyFont="1" applyFill="1" applyBorder="1" applyAlignment="1">
      <alignment horizontal="right" vertical="top" wrapText="1"/>
    </xf>
    <xf numFmtId="0" fontId="51" fillId="10" borderId="45" xfId="25" applyFont="1" applyFill="1" applyBorder="1" applyAlignment="1">
      <alignment horizontal="left" vertical="top" wrapText="1"/>
    </xf>
    <xf numFmtId="0" fontId="51" fillId="10" borderId="45" xfId="25" applyFont="1" applyFill="1" applyBorder="1" applyAlignment="1">
      <alignment horizontal="right" vertical="top" wrapText="1"/>
    </xf>
    <xf numFmtId="0" fontId="51" fillId="10" borderId="45" xfId="25" applyFont="1" applyFill="1" applyBorder="1" applyAlignment="1">
      <alignment horizontal="center" vertical="top" wrapText="1"/>
    </xf>
    <xf numFmtId="169" fontId="51" fillId="10" borderId="45" xfId="25" applyNumberFormat="1" applyFont="1" applyFill="1" applyBorder="1" applyAlignment="1">
      <alignment horizontal="right" vertical="top" wrapText="1"/>
    </xf>
    <xf numFmtId="4" fontId="51" fillId="10" borderId="45" xfId="25" applyNumberFormat="1" applyFont="1" applyFill="1" applyBorder="1" applyAlignment="1">
      <alignment horizontal="right" vertical="top" wrapText="1"/>
    </xf>
    <xf numFmtId="0" fontId="51" fillId="9" borderId="0" xfId="25" applyFont="1" applyFill="1" applyAlignment="1">
      <alignment horizontal="right" vertical="top" wrapText="1"/>
    </xf>
    <xf numFmtId="4" fontId="51" fillId="9" borderId="0" xfId="25" applyNumberFormat="1" applyFont="1" applyFill="1" applyAlignment="1">
      <alignment horizontal="right" vertical="top" wrapText="1"/>
    </xf>
    <xf numFmtId="0" fontId="26" fillId="0" borderId="0" xfId="25" applyFill="1" applyBorder="1"/>
    <xf numFmtId="0" fontId="51" fillId="11" borderId="45" xfId="25" applyFont="1" applyFill="1" applyBorder="1" applyAlignment="1">
      <alignment horizontal="left" vertical="top" wrapText="1"/>
    </xf>
    <xf numFmtId="0" fontId="51" fillId="11" borderId="45" xfId="25" applyFont="1" applyFill="1" applyBorder="1" applyAlignment="1">
      <alignment horizontal="right" vertical="top" wrapText="1"/>
    </xf>
    <xf numFmtId="0" fontId="51" fillId="11" borderId="45" xfId="25" applyFont="1" applyFill="1" applyBorder="1" applyAlignment="1">
      <alignment horizontal="center" vertical="top" wrapText="1"/>
    </xf>
    <xf numFmtId="169" fontId="51" fillId="11" borderId="45" xfId="25" applyNumberFormat="1" applyFont="1" applyFill="1" applyBorder="1" applyAlignment="1">
      <alignment horizontal="right" vertical="top" wrapText="1"/>
    </xf>
    <xf numFmtId="4" fontId="51" fillId="11" borderId="45" xfId="25" applyNumberFormat="1" applyFont="1" applyFill="1" applyBorder="1" applyAlignment="1">
      <alignment horizontal="right" vertical="top" wrapText="1"/>
    </xf>
    <xf numFmtId="4" fontId="31" fillId="9" borderId="0" xfId="25" applyNumberFormat="1" applyFont="1" applyFill="1" applyAlignment="1">
      <alignment horizontal="right" vertical="top" wrapText="1"/>
    </xf>
    <xf numFmtId="0" fontId="26" fillId="0" borderId="0" xfId="25" applyAlignment="1">
      <alignment wrapText="1"/>
    </xf>
    <xf numFmtId="0" fontId="28" fillId="11" borderId="45" xfId="25" applyFont="1" applyFill="1" applyBorder="1" applyAlignment="1">
      <alignment horizontal="left" vertical="top" wrapText="1"/>
    </xf>
    <xf numFmtId="0" fontId="38" fillId="12" borderId="0" xfId="25" applyFont="1" applyFill="1"/>
    <xf numFmtId="0" fontId="38" fillId="12" borderId="0" xfId="25" applyFont="1" applyFill="1" applyAlignment="1">
      <alignment wrapText="1"/>
    </xf>
    <xf numFmtId="0" fontId="40" fillId="0" borderId="0" xfId="25" applyFont="1"/>
    <xf numFmtId="0" fontId="40" fillId="0" borderId="0" xfId="25" applyFont="1" applyAlignment="1">
      <alignment wrapText="1"/>
    </xf>
    <xf numFmtId="0" fontId="52" fillId="0" borderId="0" xfId="0" applyFont="1"/>
    <xf numFmtId="0" fontId="40" fillId="12" borderId="0" xfId="25" applyFont="1" applyFill="1"/>
    <xf numFmtId="0" fontId="40" fillId="0" borderId="0" xfId="25" applyFont="1" applyAlignment="1">
      <alignment horizontal="center"/>
    </xf>
    <xf numFmtId="4" fontId="38" fillId="0" borderId="0" xfId="25" applyNumberFormat="1" applyFont="1"/>
    <xf numFmtId="0" fontId="25" fillId="0" borderId="12" xfId="35" applyFont="1" applyFill="1" applyBorder="1" applyAlignment="1">
      <alignment vertical="distributed" wrapText="1"/>
    </xf>
    <xf numFmtId="0" fontId="55" fillId="0" borderId="12" xfId="36" applyNumberFormat="1" applyFont="1" applyFill="1" applyBorder="1" applyAlignment="1">
      <alignment horizontal="center" vertical="center"/>
    </xf>
    <xf numFmtId="49" fontId="55" fillId="0" borderId="12" xfId="36" quotePrefix="1" applyNumberFormat="1" applyFont="1" applyFill="1" applyBorder="1" applyAlignment="1">
      <alignment horizontal="center" vertical="center" wrapText="1"/>
    </xf>
    <xf numFmtId="0" fontId="50" fillId="9" borderId="45" xfId="0" applyFont="1" applyFill="1" applyBorder="1" applyAlignment="1">
      <alignment horizontal="left" vertical="top" wrapText="1"/>
    </xf>
    <xf numFmtId="0" fontId="50" fillId="9" borderId="45" xfId="0" applyFont="1" applyFill="1" applyBorder="1" applyAlignment="1">
      <alignment horizontal="right" vertical="top" wrapText="1"/>
    </xf>
    <xf numFmtId="0" fontId="50" fillId="9" borderId="45" xfId="0" applyFont="1" applyFill="1" applyBorder="1" applyAlignment="1">
      <alignment horizontal="center" vertical="top" wrapText="1"/>
    </xf>
    <xf numFmtId="0" fontId="49" fillId="8" borderId="45" xfId="0" applyFont="1" applyFill="1" applyBorder="1" applyAlignment="1">
      <alignment horizontal="left" vertical="top" wrapText="1"/>
    </xf>
    <xf numFmtId="0" fontId="49" fillId="8" borderId="45" xfId="0" applyFont="1" applyFill="1" applyBorder="1" applyAlignment="1">
      <alignment horizontal="right" vertical="top" wrapText="1"/>
    </xf>
    <xf numFmtId="0" fontId="49" fillId="8" borderId="45" xfId="0" applyFont="1" applyFill="1" applyBorder="1" applyAlignment="1">
      <alignment horizontal="center" vertical="top" wrapText="1"/>
    </xf>
    <xf numFmtId="169" fontId="49" fillId="8" borderId="45" xfId="0" applyNumberFormat="1" applyFont="1" applyFill="1" applyBorder="1" applyAlignment="1">
      <alignment horizontal="right" vertical="top" wrapText="1"/>
    </xf>
    <xf numFmtId="4" fontId="49" fillId="8" borderId="45" xfId="0" applyNumberFormat="1" applyFont="1" applyFill="1" applyBorder="1" applyAlignment="1">
      <alignment horizontal="right" vertical="top" wrapText="1"/>
    </xf>
    <xf numFmtId="0" fontId="51" fillId="10" borderId="45" xfId="0" applyFont="1" applyFill="1" applyBorder="1" applyAlignment="1">
      <alignment horizontal="left" vertical="top" wrapText="1"/>
    </xf>
    <xf numFmtId="0" fontId="51" fillId="10" borderId="45" xfId="0" applyFont="1" applyFill="1" applyBorder="1" applyAlignment="1">
      <alignment horizontal="right" vertical="top" wrapText="1"/>
    </xf>
    <xf numFmtId="0" fontId="51" fillId="10" borderId="45" xfId="0" applyFont="1" applyFill="1" applyBorder="1" applyAlignment="1">
      <alignment horizontal="center" vertical="top" wrapText="1"/>
    </xf>
    <xf numFmtId="169" fontId="51" fillId="10" borderId="45" xfId="0" applyNumberFormat="1" applyFont="1" applyFill="1" applyBorder="1" applyAlignment="1">
      <alignment horizontal="right" vertical="top" wrapText="1"/>
    </xf>
    <xf numFmtId="4" fontId="51" fillId="10" borderId="45" xfId="0" applyNumberFormat="1" applyFont="1" applyFill="1" applyBorder="1" applyAlignment="1">
      <alignment horizontal="right" vertical="top" wrapText="1"/>
    </xf>
    <xf numFmtId="4" fontId="51" fillId="9" borderId="0" xfId="0" applyNumberFormat="1" applyFont="1" applyFill="1" applyAlignment="1">
      <alignment horizontal="right" vertical="top" wrapText="1"/>
    </xf>
    <xf numFmtId="0" fontId="51" fillId="9" borderId="0" xfId="0" applyFont="1" applyFill="1" applyAlignment="1">
      <alignment horizontal="right" vertical="top" wrapText="1"/>
    </xf>
    <xf numFmtId="0" fontId="53" fillId="0" borderId="12" xfId="8" applyFont="1" applyFill="1" applyBorder="1" applyAlignment="1">
      <alignment vertical="distributed" wrapText="1"/>
    </xf>
    <xf numFmtId="0" fontId="55" fillId="0" borderId="12" xfId="30" applyNumberFormat="1" applyFont="1" applyFill="1" applyBorder="1" applyAlignment="1">
      <alignment horizontal="center" vertical="center"/>
    </xf>
    <xf numFmtId="167" fontId="25" fillId="0" borderId="12" xfId="30" applyFont="1" applyFill="1" applyBorder="1" applyAlignment="1">
      <alignment horizontal="center"/>
    </xf>
    <xf numFmtId="0" fontId="58" fillId="0" borderId="0" xfId="28" applyFont="1" applyAlignment="1">
      <alignment vertical="center"/>
    </xf>
    <xf numFmtId="10" fontId="45" fillId="0" borderId="0" xfId="37" applyNumberFormat="1" applyFont="1" applyFill="1" applyBorder="1" applyAlignment="1" applyProtection="1"/>
    <xf numFmtId="168" fontId="42" fillId="0" borderId="0" xfId="31" applyFont="1" applyFill="1" applyBorder="1" applyAlignment="1" applyProtection="1">
      <alignment vertical="center" wrapText="1"/>
      <protection locked="0"/>
    </xf>
    <xf numFmtId="0" fontId="61" fillId="0" borderId="0" xfId="28" applyFont="1" applyAlignment="1">
      <alignment vertical="center"/>
    </xf>
    <xf numFmtId="168" fontId="61" fillId="0" borderId="0" xfId="28" applyNumberFormat="1" applyFont="1" applyAlignment="1">
      <alignment vertical="center"/>
    </xf>
    <xf numFmtId="0" fontId="62" fillId="0" borderId="0" xfId="28" applyFont="1" applyFill="1" applyBorder="1" applyAlignment="1">
      <alignment horizontal="center" vertical="center"/>
    </xf>
    <xf numFmtId="0" fontId="58" fillId="0" borderId="0" xfId="28" applyFont="1" applyAlignment="1">
      <alignment vertical="distributed" wrapText="1"/>
    </xf>
    <xf numFmtId="167" fontId="58" fillId="0" borderId="0" xfId="30" applyFont="1" applyAlignment="1">
      <alignment horizontal="center"/>
    </xf>
    <xf numFmtId="4" fontId="58" fillId="0" borderId="0" xfId="30" applyNumberFormat="1" applyFont="1" applyAlignment="1">
      <alignment horizontal="center"/>
    </xf>
    <xf numFmtId="167" fontId="58" fillId="0" borderId="0" xfId="30" applyFont="1" applyAlignment="1"/>
    <xf numFmtId="0" fontId="58" fillId="0" borderId="0" xfId="30" applyNumberFormat="1" applyFont="1" applyAlignment="1">
      <alignment horizontal="center" vertical="center"/>
    </xf>
    <xf numFmtId="10" fontId="45" fillId="0" borderId="0" xfId="37" applyNumberFormat="1" applyFont="1" applyFill="1" applyBorder="1" applyAlignment="1" applyProtection="1">
      <alignment vertical="center"/>
    </xf>
    <xf numFmtId="0" fontId="59" fillId="0" borderId="0" xfId="0" applyFont="1" applyFill="1" applyBorder="1" applyAlignment="1">
      <alignment vertical="center"/>
    </xf>
    <xf numFmtId="0" fontId="59" fillId="0" borderId="0" xfId="0" applyFont="1" applyFill="1" applyBorder="1"/>
    <xf numFmtId="49" fontId="44" fillId="0" borderId="0" xfId="32" applyNumberFormat="1" applyFont="1" applyFill="1" applyBorder="1" applyAlignment="1" applyProtection="1">
      <alignment vertical="center" wrapText="1"/>
      <protection locked="0"/>
    </xf>
    <xf numFmtId="49" fontId="21" fillId="0" borderId="0" xfId="32" applyNumberFormat="1" applyFont="1" applyFill="1" applyBorder="1" applyAlignment="1" applyProtection="1">
      <alignment vertical="center" wrapText="1"/>
      <protection locked="0"/>
    </xf>
    <xf numFmtId="49" fontId="41" fillId="0" borderId="31" xfId="32" applyNumberFormat="1" applyFont="1" applyFill="1" applyBorder="1" applyAlignment="1" applyProtection="1">
      <alignment horizontal="center" vertical="center"/>
      <protection locked="0"/>
    </xf>
    <xf numFmtId="49" fontId="41" fillId="0" borderId="0" xfId="32" applyNumberFormat="1" applyFont="1" applyFill="1" applyBorder="1" applyAlignment="1" applyProtection="1">
      <alignment horizontal="center" vertical="center"/>
      <protection locked="0"/>
    </xf>
    <xf numFmtId="49" fontId="48" fillId="0" borderId="31" xfId="26" applyNumberFormat="1" applyFont="1" applyFill="1" applyBorder="1" applyAlignment="1" applyProtection="1">
      <alignment horizontal="left" vertical="center" wrapText="1"/>
      <protection locked="0"/>
    </xf>
    <xf numFmtId="0" fontId="48" fillId="0" borderId="31" xfId="27" applyNumberFormat="1" applyFont="1" applyFill="1" applyBorder="1" applyAlignment="1" applyProtection="1">
      <alignment horizontal="left" vertical="center" wrapText="1"/>
      <protection locked="0"/>
    </xf>
    <xf numFmtId="0" fontId="63" fillId="0" borderId="0" xfId="27" applyNumberFormat="1" applyFont="1" applyFill="1" applyBorder="1" applyAlignment="1" applyProtection="1">
      <alignment horizontal="left" vertical="center"/>
      <protection locked="0"/>
    </xf>
    <xf numFmtId="0" fontId="41" fillId="0" borderId="0" xfId="27" applyNumberFormat="1" applyFont="1" applyFill="1" applyBorder="1" applyAlignment="1" applyProtection="1">
      <alignment horizontal="left"/>
      <protection locked="0"/>
    </xf>
    <xf numFmtId="0" fontId="48" fillId="0" borderId="31" xfId="27" applyNumberFormat="1" applyFont="1" applyFill="1" applyBorder="1" applyAlignment="1" applyProtection="1">
      <alignment horizontal="left" vertical="center"/>
      <protection locked="0"/>
    </xf>
    <xf numFmtId="49" fontId="46" fillId="0" borderId="0" xfId="26" applyNumberFormat="1" applyFont="1" applyFill="1" applyBorder="1" applyAlignment="1" applyProtection="1">
      <alignment horizontal="left"/>
      <protection locked="0"/>
    </xf>
    <xf numFmtId="0" fontId="64" fillId="0" borderId="0" xfId="30" applyNumberFormat="1" applyFont="1" applyFill="1" applyAlignment="1">
      <alignment horizontal="center" vertical="center"/>
    </xf>
    <xf numFmtId="0" fontId="48" fillId="0" borderId="31" xfId="0" applyFont="1" applyFill="1" applyBorder="1" applyAlignment="1">
      <alignment horizontal="left" vertical="center"/>
    </xf>
    <xf numFmtId="0" fontId="46" fillId="0" borderId="0" xfId="27" applyNumberFormat="1" applyFont="1" applyFill="1" applyBorder="1" applyAlignment="1" applyProtection="1">
      <alignment vertical="center"/>
      <protection locked="0"/>
    </xf>
    <xf numFmtId="0" fontId="48" fillId="0" borderId="22" xfId="27" applyNumberFormat="1" applyFont="1" applyFill="1" applyBorder="1" applyAlignment="1" applyProtection="1">
      <alignment horizontal="left" vertical="center"/>
      <protection locked="0"/>
    </xf>
    <xf numFmtId="0" fontId="46" fillId="0" borderId="37" xfId="27" applyNumberFormat="1" applyFont="1" applyFill="1" applyBorder="1" applyAlignment="1" applyProtection="1">
      <alignment horizontal="left" vertical="center"/>
      <protection locked="0"/>
    </xf>
    <xf numFmtId="49" fontId="46" fillId="0" borderId="0" xfId="32" applyNumberFormat="1" applyFont="1" applyFill="1" applyBorder="1" applyAlignment="1" applyProtection="1">
      <alignment horizontal="right" vertical="center"/>
      <protection locked="0"/>
    </xf>
    <xf numFmtId="167" fontId="46" fillId="0" borderId="18" xfId="30" applyFont="1" applyFill="1" applyBorder="1" applyAlignment="1" applyProtection="1"/>
    <xf numFmtId="49" fontId="48" fillId="15" borderId="0" xfId="26" applyNumberFormat="1" applyFont="1" applyFill="1" applyBorder="1" applyAlignment="1" applyProtection="1">
      <alignment horizontal="right" vertical="center"/>
      <protection locked="0"/>
    </xf>
    <xf numFmtId="170" fontId="46" fillId="15" borderId="0" xfId="38" applyNumberFormat="1" applyFont="1" applyFill="1" applyBorder="1" applyAlignment="1" applyProtection="1">
      <alignment horizontal="center" vertical="center"/>
      <protection locked="0"/>
    </xf>
    <xf numFmtId="170" fontId="46" fillId="15" borderId="18" xfId="38" applyNumberFormat="1" applyFont="1" applyFill="1" applyBorder="1" applyAlignment="1" applyProtection="1">
      <alignment vertical="center"/>
      <protection locked="0"/>
    </xf>
    <xf numFmtId="3" fontId="46" fillId="13" borderId="0" xfId="30" applyNumberFormat="1" applyFont="1" applyFill="1" applyAlignment="1">
      <alignment horizontal="center" vertical="center"/>
    </xf>
    <xf numFmtId="10" fontId="46" fillId="15" borderId="18" xfId="0" applyNumberFormat="1" applyFont="1" applyFill="1" applyBorder="1" applyAlignment="1">
      <alignment horizontal="left" vertical="center"/>
    </xf>
    <xf numFmtId="0" fontId="48" fillId="0" borderId="0" xfId="0" applyFont="1" applyFill="1" applyBorder="1" applyAlignment="1">
      <alignment horizontal="right" vertical="center"/>
    </xf>
    <xf numFmtId="10" fontId="46" fillId="0" borderId="0" xfId="28" applyNumberFormat="1" applyFont="1" applyFill="1" applyBorder="1" applyAlignment="1">
      <alignment horizontal="center" vertical="center"/>
    </xf>
    <xf numFmtId="10" fontId="46" fillId="0" borderId="18" xfId="0" applyNumberFormat="1" applyFont="1" applyFill="1" applyBorder="1" applyAlignment="1">
      <alignment horizontal="left" vertical="center"/>
    </xf>
    <xf numFmtId="0" fontId="46" fillId="0" borderId="18" xfId="28" applyFont="1" applyFill="1" applyBorder="1" applyAlignment="1">
      <alignment vertical="center"/>
    </xf>
    <xf numFmtId="4" fontId="46" fillId="0" borderId="0" xfId="0" applyNumberFormat="1" applyFont="1" applyFill="1" applyBorder="1" applyAlignment="1">
      <alignment horizontal="center" vertical="center"/>
    </xf>
    <xf numFmtId="170" fontId="46" fillId="0" borderId="0" xfId="0" applyNumberFormat="1" applyFont="1" applyFill="1" applyBorder="1" applyAlignment="1">
      <alignment horizontal="center" vertical="center"/>
    </xf>
    <xf numFmtId="4" fontId="46" fillId="0" borderId="18" xfId="0" applyNumberFormat="1" applyFont="1" applyFill="1" applyBorder="1" applyAlignment="1">
      <alignment horizontal="left"/>
    </xf>
    <xf numFmtId="39" fontId="48" fillId="0" borderId="37" xfId="31" applyNumberFormat="1" applyFont="1" applyFill="1" applyBorder="1" applyAlignment="1" applyProtection="1">
      <alignment horizontal="center"/>
      <protection locked="0"/>
    </xf>
    <xf numFmtId="39" fontId="48" fillId="0" borderId="37" xfId="31" applyNumberFormat="1" applyFont="1" applyFill="1" applyBorder="1" applyAlignment="1" applyProtection="1">
      <alignment horizontal="left"/>
      <protection locked="0"/>
    </xf>
    <xf numFmtId="167" fontId="46" fillId="0" borderId="21" xfId="30" applyFont="1" applyFill="1" applyBorder="1" applyAlignment="1" applyProtection="1">
      <alignment horizontal="left" vertical="center"/>
    </xf>
    <xf numFmtId="0" fontId="48" fillId="0" borderId="0" xfId="27" applyNumberFormat="1" applyFont="1" applyFill="1" applyBorder="1" applyAlignment="1" applyProtection="1">
      <alignment horizontal="left" vertical="center"/>
      <protection locked="0"/>
    </xf>
    <xf numFmtId="0" fontId="46" fillId="0" borderId="0" xfId="27" applyNumberFormat="1" applyFont="1" applyFill="1" applyBorder="1" applyAlignment="1" applyProtection="1">
      <alignment horizontal="left" vertical="center"/>
      <protection locked="0"/>
    </xf>
    <xf numFmtId="39" fontId="48" fillId="0" borderId="0" xfId="31" applyNumberFormat="1" applyFont="1" applyFill="1" applyBorder="1" applyAlignment="1" applyProtection="1">
      <alignment horizontal="center"/>
      <protection locked="0"/>
    </xf>
    <xf numFmtId="39" fontId="48" fillId="0" borderId="0" xfId="31" applyNumberFormat="1" applyFont="1" applyFill="1" applyBorder="1" applyAlignment="1" applyProtection="1">
      <alignment horizontal="left"/>
      <protection locked="0"/>
    </xf>
    <xf numFmtId="167" fontId="46" fillId="0" borderId="0" xfId="30" applyFont="1" applyFill="1" applyBorder="1" applyAlignment="1" applyProtection="1">
      <alignment horizontal="left" vertical="center"/>
    </xf>
    <xf numFmtId="168" fontId="67" fillId="0" borderId="0" xfId="31" applyFont="1" applyFill="1" applyBorder="1" applyAlignment="1" applyProtection="1">
      <alignment vertical="center" wrapText="1"/>
      <protection locked="0"/>
    </xf>
    <xf numFmtId="0" fontId="39" fillId="0" borderId="0" xfId="0" applyFont="1" applyBorder="1"/>
    <xf numFmtId="0" fontId="41" fillId="17" borderId="14" xfId="30" applyNumberFormat="1" applyFont="1" applyFill="1" applyBorder="1" applyAlignment="1">
      <alignment horizontal="center" vertical="center" wrapText="1"/>
    </xf>
    <xf numFmtId="4" fontId="46" fillId="17" borderId="14" xfId="30" applyNumberFormat="1" applyFont="1" applyFill="1" applyBorder="1" applyAlignment="1">
      <alignment horizontal="center" wrapText="1"/>
    </xf>
    <xf numFmtId="167" fontId="46" fillId="17" borderId="14" xfId="30" applyFont="1" applyFill="1" applyBorder="1" applyAlignment="1">
      <alignment horizontal="right" wrapText="1"/>
    </xf>
    <xf numFmtId="168" fontId="43" fillId="17" borderId="22" xfId="31" applyFont="1" applyFill="1" applyBorder="1" applyAlignment="1">
      <alignment horizontal="right"/>
    </xf>
    <xf numFmtId="10" fontId="69" fillId="0" borderId="12" xfId="37" applyNumberFormat="1" applyFont="1" applyFill="1" applyBorder="1" applyAlignment="1">
      <alignment horizontal="center"/>
    </xf>
    <xf numFmtId="0" fontId="41" fillId="17" borderId="12" xfId="30" applyNumberFormat="1" applyFont="1" applyFill="1" applyBorder="1" applyAlignment="1">
      <alignment horizontal="center" vertical="center"/>
    </xf>
    <xf numFmtId="4" fontId="46" fillId="17" borderId="12" xfId="30" applyNumberFormat="1" applyFont="1" applyFill="1" applyBorder="1" applyAlignment="1">
      <alignment horizontal="right"/>
    </xf>
    <xf numFmtId="4" fontId="46" fillId="17" borderId="12" xfId="39" applyNumberFormat="1" applyFont="1" applyFill="1" applyBorder="1" applyAlignment="1">
      <alignment horizontal="right"/>
    </xf>
    <xf numFmtId="0" fontId="64" fillId="0" borderId="0" xfId="30" applyNumberFormat="1" applyFont="1" applyBorder="1" applyAlignment="1">
      <alignment horizontal="right" vertical="center"/>
    </xf>
    <xf numFmtId="0" fontId="65" fillId="0" borderId="0" xfId="28" applyFont="1" applyBorder="1" applyAlignment="1">
      <alignment vertical="distributed" wrapText="1"/>
    </xf>
    <xf numFmtId="167" fontId="70" fillId="0" borderId="0" xfId="30" applyFont="1" applyBorder="1" applyAlignment="1">
      <alignment horizontal="center"/>
    </xf>
    <xf numFmtId="4" fontId="70" fillId="0" borderId="0" xfId="30" applyNumberFormat="1" applyFont="1" applyBorder="1" applyAlignment="1">
      <alignment horizontal="center"/>
    </xf>
    <xf numFmtId="167" fontId="70" fillId="0" borderId="0" xfId="30" applyFont="1" applyBorder="1" applyAlignment="1"/>
    <xf numFmtId="0" fontId="69" fillId="0" borderId="0" xfId="28" applyFont="1" applyFill="1" applyBorder="1" applyAlignment="1">
      <alignment horizontal="center" vertical="center"/>
    </xf>
    <xf numFmtId="0" fontId="46" fillId="0" borderId="0" xfId="40" applyFont="1" applyBorder="1" applyAlignment="1">
      <alignment vertical="distributed"/>
    </xf>
    <xf numFmtId="0" fontId="64" fillId="0" borderId="0" xfId="28" applyFont="1" applyAlignment="1">
      <alignment vertical="distributed" wrapText="1"/>
    </xf>
    <xf numFmtId="167" fontId="64" fillId="0" borderId="0" xfId="30" applyFont="1" applyAlignment="1">
      <alignment horizontal="center"/>
    </xf>
    <xf numFmtId="4" fontId="64" fillId="0" borderId="0" xfId="30" applyNumberFormat="1" applyFont="1" applyAlignment="1">
      <alignment horizontal="center"/>
    </xf>
    <xf numFmtId="167" fontId="64" fillId="0" borderId="0" xfId="30" applyFont="1" applyAlignment="1"/>
    <xf numFmtId="0" fontId="64" fillId="0" borderId="0" xfId="30" applyNumberFormat="1" applyFont="1" applyAlignment="1">
      <alignment horizontal="center" vertical="center"/>
    </xf>
    <xf numFmtId="170" fontId="25" fillId="0" borderId="0" xfId="38" applyNumberFormat="1" applyFont="1" applyFill="1" applyBorder="1" applyAlignment="1" applyProtection="1">
      <alignment vertical="center"/>
      <protection locked="0"/>
    </xf>
    <xf numFmtId="0" fontId="60" fillId="0" borderId="0" xfId="27" applyNumberFormat="1" applyFont="1" applyFill="1" applyBorder="1" applyAlignment="1" applyProtection="1">
      <alignment vertical="center"/>
      <protection locked="0"/>
    </xf>
    <xf numFmtId="0" fontId="58" fillId="0" borderId="0" xfId="28" applyFont="1" applyFill="1" applyAlignment="1">
      <alignment vertical="center"/>
    </xf>
    <xf numFmtId="0" fontId="61" fillId="0" borderId="0" xfId="28" applyFont="1" applyFill="1" applyAlignment="1">
      <alignment vertical="center"/>
    </xf>
    <xf numFmtId="0" fontId="59" fillId="0" borderId="0" xfId="29" applyFont="1" applyFill="1" applyBorder="1"/>
    <xf numFmtId="4" fontId="58" fillId="0" borderId="0" xfId="30" applyNumberFormat="1" applyFont="1" applyBorder="1" applyAlignment="1">
      <alignment horizontal="center"/>
    </xf>
    <xf numFmtId="167" fontId="59" fillId="0" borderId="0" xfId="30" applyFont="1" applyFill="1" applyBorder="1" applyAlignment="1">
      <alignment horizontal="center"/>
    </xf>
    <xf numFmtId="168" fontId="42" fillId="4" borderId="0" xfId="31" applyFont="1" applyFill="1" applyBorder="1" applyAlignment="1" applyProtection="1">
      <alignment horizontal="center" vertical="center" wrapText="1"/>
      <protection locked="0"/>
    </xf>
    <xf numFmtId="0" fontId="75" fillId="0" borderId="0" xfId="29" applyFont="1" applyFill="1" applyAlignment="1">
      <alignment horizontal="center"/>
    </xf>
    <xf numFmtId="0" fontId="75" fillId="0" borderId="0" xfId="29" applyFont="1" applyFill="1"/>
    <xf numFmtId="49" fontId="44" fillId="4" borderId="0" xfId="32" applyNumberFormat="1" applyFont="1" applyFill="1" applyBorder="1" applyAlignment="1" applyProtection="1">
      <alignment horizontal="center" vertical="center" wrapText="1"/>
      <protection locked="0"/>
    </xf>
    <xf numFmtId="49" fontId="21" fillId="4" borderId="0" xfId="32" applyNumberFormat="1" applyFont="1" applyFill="1" applyBorder="1" applyAlignment="1" applyProtection="1">
      <alignment horizontal="center" vertical="center" wrapText="1"/>
      <protection locked="0"/>
    </xf>
    <xf numFmtId="49" fontId="47" fillId="4" borderId="0" xfId="26" applyNumberFormat="1" applyFont="1" applyFill="1" applyBorder="1" applyAlignment="1" applyProtection="1">
      <alignment vertical="distributed" wrapText="1"/>
      <protection locked="0"/>
    </xf>
    <xf numFmtId="49" fontId="47" fillId="4" borderId="0" xfId="26" applyNumberFormat="1" applyFont="1" applyFill="1" applyBorder="1" applyAlignment="1" applyProtection="1">
      <alignment wrapText="1"/>
      <protection locked="0"/>
    </xf>
    <xf numFmtId="0" fontId="75" fillId="4" borderId="0" xfId="29" applyFont="1" applyFill="1" applyBorder="1"/>
    <xf numFmtId="49" fontId="45" fillId="4" borderId="0" xfId="26" applyNumberFormat="1" applyFont="1" applyFill="1" applyBorder="1" applyAlignment="1" applyProtection="1">
      <alignment horizontal="center" vertical="center" wrapText="1"/>
      <protection locked="0"/>
    </xf>
    <xf numFmtId="0" fontId="75" fillId="0" borderId="0" xfId="29" applyFont="1" applyFill="1" applyBorder="1" applyAlignment="1"/>
    <xf numFmtId="49" fontId="47" fillId="4" borderId="0" xfId="26" applyNumberFormat="1" applyFont="1" applyFill="1" applyBorder="1" applyAlignment="1" applyProtection="1">
      <alignment horizontal="left" wrapText="1"/>
      <protection locked="0"/>
    </xf>
    <xf numFmtId="10" fontId="73" fillId="4" borderId="0" xfId="37" applyNumberFormat="1" applyFont="1" applyFill="1" applyBorder="1" applyAlignment="1">
      <alignment horizontal="center"/>
    </xf>
    <xf numFmtId="10" fontId="78" fillId="0" borderId="14" xfId="29" applyNumberFormat="1" applyFont="1" applyFill="1" applyBorder="1" applyAlignment="1">
      <alignment horizontal="center"/>
    </xf>
    <xf numFmtId="0" fontId="75" fillId="0" borderId="0" xfId="29" applyFont="1" applyFill="1" applyBorder="1"/>
    <xf numFmtId="0" fontId="78" fillId="7" borderId="12" xfId="29" applyFont="1" applyFill="1" applyBorder="1" applyAlignment="1">
      <alignment horizontal="right"/>
    </xf>
    <xf numFmtId="10" fontId="78" fillId="0" borderId="12" xfId="29" applyNumberFormat="1" applyFont="1" applyFill="1" applyBorder="1" applyAlignment="1">
      <alignment horizontal="center"/>
    </xf>
    <xf numFmtId="0" fontId="33" fillId="0" borderId="0" xfId="48" applyFont="1" applyFill="1" applyBorder="1" applyAlignment="1">
      <alignment horizontal="center" vertical="center"/>
    </xf>
    <xf numFmtId="0" fontId="81" fillId="7" borderId="0" xfId="29" applyFont="1" applyFill="1" applyBorder="1" applyAlignment="1">
      <alignment horizontal="center"/>
    </xf>
    <xf numFmtId="0" fontId="72" fillId="7" borderId="0" xfId="29" applyFont="1" applyFill="1" applyBorder="1" applyAlignment="1">
      <alignment horizontal="center"/>
    </xf>
    <xf numFmtId="167" fontId="59" fillId="0" borderId="0" xfId="30" applyFont="1" applyFill="1" applyBorder="1"/>
    <xf numFmtId="10" fontId="59" fillId="0" borderId="12" xfId="30" applyNumberFormat="1" applyFont="1" applyFill="1" applyBorder="1" applyAlignment="1">
      <alignment horizontal="center"/>
    </xf>
    <xf numFmtId="10" fontId="59" fillId="0" borderId="0" xfId="30" applyNumberFormat="1" applyFont="1" applyFill="1" applyBorder="1" applyAlignment="1">
      <alignment horizontal="center"/>
    </xf>
    <xf numFmtId="0" fontId="79" fillId="0" borderId="12" xfId="29" applyFont="1" applyFill="1" applyBorder="1" applyAlignment="1">
      <alignment horizontal="center"/>
    </xf>
    <xf numFmtId="167" fontId="79" fillId="0" borderId="12" xfId="29" applyNumberFormat="1" applyFont="1" applyFill="1" applyBorder="1"/>
    <xf numFmtId="0" fontId="79" fillId="0" borderId="0" xfId="29" applyFont="1" applyFill="1"/>
    <xf numFmtId="167" fontId="79" fillId="0" borderId="0" xfId="29" applyNumberFormat="1" applyFont="1" applyFill="1" applyBorder="1"/>
    <xf numFmtId="10" fontId="79" fillId="0" borderId="0" xfId="29" applyNumberFormat="1" applyFont="1" applyFill="1"/>
    <xf numFmtId="0" fontId="79" fillId="0" borderId="0" xfId="29" applyFont="1" applyFill="1" applyAlignment="1">
      <alignment horizontal="center"/>
    </xf>
    <xf numFmtId="167" fontId="79" fillId="0" borderId="0" xfId="29" applyNumberFormat="1" applyFont="1" applyFill="1"/>
    <xf numFmtId="168" fontId="45" fillId="7" borderId="0" xfId="31" applyFont="1" applyFill="1" applyBorder="1" applyAlignment="1">
      <alignment horizontal="center" vertical="center"/>
    </xf>
    <xf numFmtId="0" fontId="77" fillId="0" borderId="0" xfId="47" applyFont="1" applyFill="1" applyBorder="1" applyAlignment="1">
      <alignment vertical="center"/>
    </xf>
    <xf numFmtId="0" fontId="77" fillId="0" borderId="0" xfId="29" applyFont="1" applyFill="1"/>
    <xf numFmtId="0" fontId="59" fillId="0" borderId="4" xfId="29" applyFont="1" applyFill="1" applyBorder="1" applyAlignment="1">
      <alignment horizontal="center" vertical="center"/>
    </xf>
    <xf numFmtId="167" fontId="59" fillId="0" borderId="0" xfId="30" applyFont="1" applyFill="1" applyBorder="1" applyAlignment="1">
      <alignment horizontal="center" vertical="center"/>
    </xf>
    <xf numFmtId="4" fontId="59" fillId="0" borderId="0" xfId="30" applyNumberFormat="1" applyFont="1" applyFill="1" applyBorder="1" applyAlignment="1">
      <alignment horizontal="center"/>
    </xf>
    <xf numFmtId="167" fontId="59" fillId="0" borderId="0" xfId="30" applyFont="1" applyFill="1" applyBorder="1" applyAlignment="1">
      <alignment horizontal="right"/>
    </xf>
    <xf numFmtId="167" fontId="59" fillId="0" borderId="0" xfId="29" applyNumberFormat="1" applyFont="1" applyFill="1" applyBorder="1"/>
    <xf numFmtId="0" fontId="59" fillId="0" borderId="0" xfId="29" applyFont="1" applyFill="1"/>
    <xf numFmtId="0" fontId="59" fillId="0" borderId="1" xfId="29" applyFont="1" applyFill="1" applyBorder="1" applyAlignment="1">
      <alignment horizontal="center" vertical="center"/>
    </xf>
    <xf numFmtId="0" fontId="59" fillId="0" borderId="2" xfId="29" applyFont="1" applyFill="1" applyBorder="1"/>
    <xf numFmtId="167" fontId="59" fillId="0" borderId="2" xfId="30" applyFont="1" applyFill="1" applyBorder="1" applyAlignment="1">
      <alignment horizontal="center" vertical="center"/>
    </xf>
    <xf numFmtId="4" fontId="59" fillId="0" borderId="2" xfId="30" applyNumberFormat="1" applyFont="1" applyFill="1" applyBorder="1" applyAlignment="1">
      <alignment horizontal="center"/>
    </xf>
    <xf numFmtId="167" fontId="59" fillId="0" borderId="2" xfId="30" applyFont="1" applyFill="1" applyBorder="1" applyAlignment="1">
      <alignment horizontal="right"/>
    </xf>
    <xf numFmtId="49" fontId="82" fillId="4" borderId="4" xfId="26" applyNumberFormat="1" applyFont="1" applyFill="1" applyBorder="1" applyAlignment="1" applyProtection="1">
      <alignment horizontal="left" vertical="center" wrapText="1"/>
      <protection locked="0"/>
    </xf>
    <xf numFmtId="49" fontId="47" fillId="4" borderId="0" xfId="26" applyNumberFormat="1" applyFont="1" applyFill="1" applyBorder="1" applyAlignment="1" applyProtection="1">
      <alignment horizontal="center" wrapText="1"/>
      <protection locked="0"/>
    </xf>
    <xf numFmtId="167" fontId="75" fillId="4" borderId="0" xfId="30" applyFont="1" applyFill="1" applyBorder="1" applyAlignment="1">
      <alignment horizontal="right"/>
    </xf>
    <xf numFmtId="49" fontId="25" fillId="4" borderId="0" xfId="26" applyNumberFormat="1" applyFont="1" applyFill="1" applyBorder="1" applyAlignment="1" applyProtection="1">
      <alignment vertical="center"/>
      <protection locked="0"/>
    </xf>
    <xf numFmtId="49" fontId="45" fillId="4" borderId="0" xfId="26" applyNumberFormat="1" applyFont="1" applyFill="1" applyBorder="1" applyAlignment="1" applyProtection="1">
      <alignment horizontal="center" vertical="center" wrapText="1"/>
      <protection locked="0"/>
    </xf>
    <xf numFmtId="49" fontId="82" fillId="4" borderId="0" xfId="26" applyNumberFormat="1" applyFont="1" applyFill="1" applyBorder="1" applyAlignment="1" applyProtection="1">
      <alignment horizontal="center" vertical="center"/>
      <protection locked="0"/>
    </xf>
    <xf numFmtId="0" fontId="21" fillId="4" borderId="6" xfId="27" applyNumberFormat="1" applyFont="1" applyFill="1" applyBorder="1" applyAlignment="1" applyProtection="1">
      <alignment vertical="center"/>
      <protection locked="0"/>
    </xf>
    <xf numFmtId="0" fontId="44" fillId="4" borderId="7" xfId="27" applyNumberFormat="1" applyFont="1" applyFill="1" applyBorder="1" applyAlignment="1" applyProtection="1">
      <alignment vertical="center"/>
      <protection locked="0"/>
    </xf>
    <xf numFmtId="49" fontId="45" fillId="4" borderId="7" xfId="26" applyNumberFormat="1" applyFont="1" applyFill="1" applyBorder="1" applyAlignment="1" applyProtection="1">
      <alignment horizontal="center" wrapText="1"/>
      <protection locked="0"/>
    </xf>
    <xf numFmtId="39" fontId="45" fillId="4" borderId="7" xfId="31" applyNumberFormat="1" applyFont="1" applyFill="1" applyBorder="1" applyAlignment="1" applyProtection="1">
      <alignment wrapText="1"/>
      <protection locked="0"/>
    </xf>
    <xf numFmtId="0" fontId="75" fillId="4" borderId="7" xfId="29" applyFont="1" applyFill="1" applyBorder="1"/>
    <xf numFmtId="172" fontId="21" fillId="4" borderId="7" xfId="31" applyNumberFormat="1" applyFont="1" applyFill="1" applyBorder="1" applyAlignment="1" applyProtection="1">
      <alignment horizontal="center" wrapText="1"/>
      <protection locked="0"/>
    </xf>
    <xf numFmtId="172" fontId="21" fillId="4" borderId="7" xfId="31" applyNumberFormat="1" applyFont="1" applyFill="1" applyBorder="1" applyAlignment="1" applyProtection="1">
      <alignment horizontal="center" wrapText="1"/>
      <protection locked="0"/>
    </xf>
    <xf numFmtId="172" fontId="44" fillId="4" borderId="0" xfId="31" applyNumberFormat="1" applyFont="1" applyFill="1" applyBorder="1" applyAlignment="1" applyProtection="1">
      <alignment horizontal="center" wrapText="1"/>
      <protection locked="0"/>
    </xf>
    <xf numFmtId="0" fontId="59" fillId="6" borderId="4" xfId="29" applyFont="1" applyFill="1" applyBorder="1" applyAlignment="1">
      <alignment horizontal="center" vertical="center"/>
    </xf>
    <xf numFmtId="0" fontId="59" fillId="6" borderId="0" xfId="29" applyFont="1" applyFill="1" applyBorder="1"/>
    <xf numFmtId="167" fontId="59" fillId="6" borderId="0" xfId="30" applyFont="1" applyFill="1" applyBorder="1" applyAlignment="1">
      <alignment horizontal="center" vertical="center"/>
    </xf>
    <xf numFmtId="4" fontId="59" fillId="6" borderId="0" xfId="30" applyNumberFormat="1" applyFont="1" applyFill="1" applyBorder="1" applyAlignment="1">
      <alignment horizontal="center"/>
    </xf>
    <xf numFmtId="167" fontId="59" fillId="6" borderId="0" xfId="30" applyFont="1" applyFill="1" applyBorder="1" applyAlignment="1">
      <alignment horizontal="right"/>
    </xf>
    <xf numFmtId="0" fontId="75" fillId="0" borderId="0" xfId="29" applyFont="1" applyFill="1" applyAlignment="1">
      <alignment horizontal="center" vertical="center"/>
    </xf>
    <xf numFmtId="167" fontId="75" fillId="0" borderId="0" xfId="30" applyFont="1" applyFill="1" applyAlignment="1">
      <alignment horizontal="center" vertical="center"/>
    </xf>
    <xf numFmtId="4" fontId="75" fillId="0" borderId="0" xfId="30" applyNumberFormat="1" applyFont="1" applyFill="1" applyAlignment="1">
      <alignment horizontal="center"/>
    </xf>
    <xf numFmtId="167" fontId="75" fillId="0" borderId="0" xfId="30" applyFont="1" applyFill="1" applyAlignment="1">
      <alignment horizontal="right"/>
    </xf>
    <xf numFmtId="0" fontId="27" fillId="0" borderId="0" xfId="25" applyFont="1" applyFill="1" applyBorder="1" applyAlignment="1">
      <alignment horizontal="left" vertical="center"/>
    </xf>
    <xf numFmtId="0" fontId="27" fillId="0" borderId="0" xfId="25" applyFont="1" applyFill="1" applyBorder="1" applyAlignment="1">
      <alignment vertical="center"/>
    </xf>
    <xf numFmtId="0" fontId="84" fillId="0" borderId="0" xfId="25" applyFont="1" applyFill="1" applyBorder="1" applyAlignment="1">
      <alignment vertical="center"/>
    </xf>
    <xf numFmtId="0" fontId="85" fillId="0" borderId="0" xfId="25" applyFont="1" applyFill="1" applyBorder="1" applyAlignment="1">
      <alignment horizontal="right" vertical="center"/>
    </xf>
    <xf numFmtId="0" fontId="85" fillId="0" borderId="0" xfId="25" applyFont="1" applyFill="1" applyBorder="1" applyAlignment="1">
      <alignment horizontal="left" vertical="center"/>
    </xf>
    <xf numFmtId="0" fontId="27" fillId="0" borderId="0" xfId="25" applyFont="1" applyFill="1" applyAlignment="1">
      <alignment vertical="center"/>
    </xf>
    <xf numFmtId="0" fontId="28" fillId="0" borderId="0" xfId="25" applyFont="1" applyFill="1" applyAlignment="1">
      <alignment vertical="center"/>
    </xf>
    <xf numFmtId="0" fontId="27" fillId="18" borderId="0" xfId="25" applyFont="1" applyFill="1" applyAlignment="1">
      <alignment vertical="center"/>
    </xf>
    <xf numFmtId="0" fontId="31" fillId="0" borderId="0" xfId="25" applyFont="1" applyFill="1" applyBorder="1" applyAlignment="1">
      <alignment horizontal="right" vertical="center"/>
    </xf>
    <xf numFmtId="0" fontId="88" fillId="0" borderId="0" xfId="25" applyFont="1" applyFill="1" applyBorder="1" applyAlignment="1">
      <alignment horizontal="right" vertical="center"/>
    </xf>
    <xf numFmtId="4" fontId="89" fillId="0" borderId="0" xfId="25" applyNumberFormat="1" applyFont="1" applyFill="1" applyBorder="1" applyAlignment="1">
      <alignment horizontal="right" vertical="center"/>
    </xf>
    <xf numFmtId="49" fontId="28" fillId="0" borderId="0" xfId="25" applyNumberFormat="1" applyFont="1" applyFill="1" applyBorder="1" applyAlignment="1">
      <alignment vertical="center"/>
    </xf>
    <xf numFmtId="49" fontId="27" fillId="0" borderId="0" xfId="25" applyNumberFormat="1" applyFont="1" applyFill="1" applyBorder="1" applyAlignment="1">
      <alignment vertical="center"/>
    </xf>
    <xf numFmtId="49" fontId="31" fillId="0" borderId="0" xfId="25" applyNumberFormat="1" applyFont="1" applyFill="1" applyBorder="1" applyAlignment="1">
      <alignment horizontal="left" vertical="center"/>
    </xf>
    <xf numFmtId="49" fontId="31" fillId="0" borderId="0" xfId="25" applyNumberFormat="1" applyFont="1" applyFill="1" applyBorder="1" applyAlignment="1">
      <alignment horizontal="center" vertical="center"/>
    </xf>
    <xf numFmtId="0" fontId="31" fillId="0" borderId="0" xfId="25" applyFont="1" applyFill="1" applyBorder="1" applyAlignment="1">
      <alignment horizontal="center" vertical="center"/>
    </xf>
    <xf numFmtId="4" fontId="90" fillId="0" borderId="0" xfId="25" applyNumberFormat="1" applyFont="1" applyFill="1" applyBorder="1" applyAlignment="1">
      <alignment vertical="center"/>
    </xf>
    <xf numFmtId="4" fontId="91" fillId="0" borderId="0" xfId="25" applyNumberFormat="1" applyFont="1"/>
    <xf numFmtId="0" fontId="91" fillId="0" borderId="0" xfId="25" applyFont="1"/>
    <xf numFmtId="0" fontId="30" fillId="0" borderId="0" xfId="28" applyFont="1" applyBorder="1"/>
    <xf numFmtId="167" fontId="58" fillId="0" borderId="0" xfId="30" applyFont="1" applyBorder="1" applyAlignment="1">
      <alignment horizontal="center"/>
    </xf>
    <xf numFmtId="167" fontId="58" fillId="0" borderId="0" xfId="30" applyFont="1" applyBorder="1" applyAlignment="1"/>
    <xf numFmtId="0" fontId="88" fillId="21" borderId="38" xfId="25" applyFont="1" applyFill="1" applyBorder="1" applyAlignment="1">
      <alignment horizontal="center" vertical="center"/>
    </xf>
    <xf numFmtId="0" fontId="88" fillId="21" borderId="40" xfId="25" applyFont="1" applyFill="1" applyBorder="1" applyAlignment="1">
      <alignment horizontal="center" vertical="center"/>
    </xf>
    <xf numFmtId="0" fontId="28" fillId="0" borderId="0" xfId="25" applyFont="1" applyBorder="1" applyAlignment="1">
      <alignment vertical="center"/>
    </xf>
    <xf numFmtId="174" fontId="95" fillId="0" borderId="0" xfId="28" applyNumberFormat="1" applyFont="1" applyBorder="1"/>
    <xf numFmtId="0" fontId="95" fillId="0" borderId="0" xfId="28" applyFont="1" applyBorder="1"/>
    <xf numFmtId="167" fontId="96" fillId="19" borderId="41" xfId="25" applyNumberFormat="1" applyFont="1" applyFill="1" applyBorder="1" applyAlignment="1">
      <alignment horizontal="center" vertical="center" wrapText="1"/>
    </xf>
    <xf numFmtId="0" fontId="31" fillId="0" borderId="0" xfId="25" applyFont="1" applyFill="1" applyBorder="1" applyAlignment="1">
      <alignment horizontal="justify" vertical="center" wrapText="1"/>
    </xf>
    <xf numFmtId="0" fontId="31" fillId="21" borderId="41" xfId="25" applyFont="1" applyFill="1" applyBorder="1" applyAlignment="1">
      <alignment horizontal="justify" vertical="center" wrapText="1"/>
    </xf>
    <xf numFmtId="0" fontId="27" fillId="21" borderId="43" xfId="25" applyFont="1" applyFill="1" applyBorder="1"/>
    <xf numFmtId="0" fontId="95" fillId="0" borderId="0" xfId="28" applyFont="1" applyBorder="1" applyAlignment="1">
      <alignment horizontal="center"/>
    </xf>
    <xf numFmtId="0" fontId="28" fillId="21" borderId="27" xfId="25" applyFont="1" applyFill="1" applyBorder="1" applyAlignment="1">
      <alignment horizontal="center" vertical="center"/>
    </xf>
    <xf numFmtId="0" fontId="28" fillId="21" borderId="12" xfId="25" applyFont="1" applyFill="1" applyBorder="1" applyAlignment="1">
      <alignment vertical="center"/>
    </xf>
    <xf numFmtId="10" fontId="28" fillId="5" borderId="16" xfId="49" applyNumberFormat="1" applyFont="1" applyFill="1" applyBorder="1" applyAlignment="1" applyProtection="1">
      <alignment horizontal="center" vertical="center"/>
      <protection locked="0"/>
    </xf>
    <xf numFmtId="10" fontId="28" fillId="0" borderId="0" xfId="49" applyNumberFormat="1" applyFont="1" applyBorder="1" applyAlignment="1">
      <alignment horizontal="center" vertical="center"/>
    </xf>
    <xf numFmtId="10" fontId="28" fillId="21" borderId="27" xfId="49" applyNumberFormat="1" applyFont="1" applyFill="1" applyBorder="1" applyAlignment="1">
      <alignment horizontal="center" vertical="center"/>
    </xf>
    <xf numFmtId="10" fontId="28" fillId="21" borderId="16" xfId="49" applyNumberFormat="1" applyFont="1" applyFill="1" applyBorder="1" applyAlignment="1">
      <alignment horizontal="center" vertical="center"/>
    </xf>
    <xf numFmtId="174" fontId="95" fillId="0" borderId="0" xfId="28" applyNumberFormat="1" applyFont="1" applyBorder="1" applyAlignment="1">
      <alignment horizontal="right"/>
    </xf>
    <xf numFmtId="4" fontId="29" fillId="0" borderId="0" xfId="30" applyNumberFormat="1" applyFont="1" applyFill="1" applyBorder="1" applyAlignment="1">
      <alignment horizontal="center" vertical="center"/>
    </xf>
    <xf numFmtId="0" fontId="28" fillId="0" borderId="0" xfId="28" applyFont="1" applyBorder="1" applyAlignment="1">
      <alignment horizontal="right"/>
    </xf>
    <xf numFmtId="175" fontId="29" fillId="0" borderId="0" xfId="30" applyNumberFormat="1" applyFont="1" applyFill="1" applyBorder="1" applyAlignment="1">
      <alignment horizontal="center"/>
    </xf>
    <xf numFmtId="0" fontId="29" fillId="0" borderId="0" xfId="28" applyFont="1" applyBorder="1" applyAlignment="1">
      <alignment horizontal="right"/>
    </xf>
    <xf numFmtId="10" fontId="31" fillId="4" borderId="40" xfId="49" applyNumberFormat="1" applyFont="1" applyFill="1" applyBorder="1" applyAlignment="1">
      <alignment horizontal="center" vertical="center"/>
    </xf>
    <xf numFmtId="10" fontId="31" fillId="0" borderId="0" xfId="49" applyNumberFormat="1" applyFont="1" applyBorder="1" applyAlignment="1">
      <alignment horizontal="center" vertical="center"/>
    </xf>
    <xf numFmtId="10" fontId="28" fillId="21" borderId="38" xfId="49" applyNumberFormat="1" applyFont="1" applyFill="1" applyBorder="1" applyAlignment="1">
      <alignment horizontal="center" vertical="center"/>
    </xf>
    <xf numFmtId="10" fontId="28" fillId="21" borderId="40" xfId="49" applyNumberFormat="1" applyFont="1" applyFill="1" applyBorder="1" applyAlignment="1">
      <alignment horizontal="center" vertical="center"/>
    </xf>
    <xf numFmtId="0" fontId="28" fillId="0" borderId="0" xfId="25" applyFont="1" applyBorder="1" applyAlignment="1">
      <alignment horizontal="center" vertical="center"/>
    </xf>
    <xf numFmtId="10" fontId="28" fillId="0" borderId="5" xfId="49" applyNumberFormat="1" applyFont="1" applyBorder="1" applyAlignment="1">
      <alignment horizontal="center" vertical="center"/>
    </xf>
    <xf numFmtId="0" fontId="95" fillId="0" borderId="0" xfId="28" applyFont="1" applyBorder="1" applyAlignment="1">
      <alignment horizontal="right"/>
    </xf>
    <xf numFmtId="4" fontId="95" fillId="0" borderId="0" xfId="37" applyNumberFormat="1" applyFont="1" applyFill="1" applyBorder="1" applyAlignment="1">
      <alignment horizontal="center"/>
    </xf>
    <xf numFmtId="10" fontId="28" fillId="21" borderId="41" xfId="49" applyNumberFormat="1" applyFont="1" applyFill="1" applyBorder="1" applyAlignment="1">
      <alignment horizontal="center" vertical="center"/>
    </xf>
    <xf numFmtId="10" fontId="28" fillId="21" borderId="43" xfId="49" applyNumberFormat="1" applyFont="1" applyFill="1" applyBorder="1" applyAlignment="1">
      <alignment horizontal="center" vertical="center"/>
    </xf>
    <xf numFmtId="10" fontId="95" fillId="0" borderId="0" xfId="37" applyNumberFormat="1" applyFont="1" applyFill="1" applyBorder="1" applyAlignment="1">
      <alignment horizontal="center"/>
    </xf>
    <xf numFmtId="0" fontId="30" fillId="0" borderId="0" xfId="28" applyFont="1" applyBorder="1" applyAlignment="1">
      <alignment vertical="justify"/>
    </xf>
    <xf numFmtId="10" fontId="31" fillId="0" borderId="0" xfId="49" applyNumberFormat="1" applyFont="1" applyBorder="1" applyAlignment="1">
      <alignment horizontal="center" vertical="center" wrapText="1"/>
    </xf>
    <xf numFmtId="174" fontId="32" fillId="0" borderId="0" xfId="28" applyNumberFormat="1" applyFont="1" applyBorder="1" applyAlignment="1">
      <alignment horizontal="right"/>
    </xf>
    <xf numFmtId="10" fontId="30" fillId="0" borderId="0" xfId="37" applyNumberFormat="1" applyFont="1" applyFill="1" applyBorder="1" applyAlignment="1">
      <alignment horizontal="center"/>
    </xf>
    <xf numFmtId="10" fontId="28" fillId="21" borderId="9" xfId="49" applyNumberFormat="1" applyFont="1" applyFill="1" applyBorder="1" applyAlignment="1">
      <alignment horizontal="center" vertical="center"/>
    </xf>
    <xf numFmtId="10" fontId="28" fillId="21" borderId="11" xfId="49" applyNumberFormat="1" applyFont="1" applyFill="1" applyBorder="1" applyAlignment="1">
      <alignment horizontal="center" vertical="center"/>
    </xf>
    <xf numFmtId="0" fontId="61" fillId="0" borderId="0" xfId="28" applyFont="1" applyBorder="1" applyAlignment="1">
      <alignment vertical="distributed" wrapText="1"/>
    </xf>
    <xf numFmtId="167" fontId="61" fillId="0" borderId="0" xfId="30" applyFont="1" applyBorder="1" applyAlignment="1">
      <alignment horizontal="center"/>
    </xf>
    <xf numFmtId="4" fontId="61" fillId="0" borderId="0" xfId="30" applyNumberFormat="1" applyFont="1" applyBorder="1" applyAlignment="1">
      <alignment horizontal="center"/>
    </xf>
    <xf numFmtId="167" fontId="61" fillId="0" borderId="0" xfId="30" applyFont="1" applyBorder="1" applyAlignment="1"/>
    <xf numFmtId="0" fontId="28" fillId="21" borderId="33" xfId="25" applyFont="1" applyFill="1" applyBorder="1" applyAlignment="1">
      <alignment horizontal="center" vertical="center"/>
    </xf>
    <xf numFmtId="0" fontId="28" fillId="21" borderId="25" xfId="25" applyFont="1" applyFill="1" applyBorder="1" applyAlignment="1">
      <alignment vertical="center"/>
    </xf>
    <xf numFmtId="10" fontId="28" fillId="5" borderId="28" xfId="49" applyNumberFormat="1" applyFont="1" applyFill="1" applyBorder="1" applyAlignment="1" applyProtection="1">
      <alignment horizontal="center" vertical="center"/>
      <protection locked="0"/>
    </xf>
    <xf numFmtId="10" fontId="28" fillId="0" borderId="0" xfId="49" applyNumberFormat="1" applyFont="1" applyBorder="1" applyAlignment="1">
      <alignment horizontal="center" vertical="center"/>
    </xf>
    <xf numFmtId="167" fontId="96" fillId="19" borderId="41" xfId="25" applyNumberFormat="1" applyFont="1" applyFill="1" applyBorder="1" applyAlignment="1">
      <alignment horizontal="center" vertical="center" wrapText="1"/>
    </xf>
    <xf numFmtId="0" fontId="28" fillId="0" borderId="0" xfId="25" applyFont="1" applyFill="1" applyBorder="1" applyAlignment="1">
      <alignment horizontal="center" vertical="center"/>
    </xf>
    <xf numFmtId="167" fontId="28" fillId="0" borderId="0" xfId="25" applyNumberFormat="1" applyFont="1" applyBorder="1" applyAlignment="1">
      <alignment vertical="center"/>
    </xf>
    <xf numFmtId="0" fontId="28" fillId="0" borderId="4" xfId="25" applyFont="1" applyFill="1" applyBorder="1" applyAlignment="1">
      <alignment horizontal="center" vertical="center"/>
    </xf>
    <xf numFmtId="0" fontId="28" fillId="0" borderId="4" xfId="25" applyFont="1" applyFill="1" applyBorder="1" applyAlignment="1">
      <alignment horizontal="right" vertical="center"/>
    </xf>
    <xf numFmtId="0" fontId="28" fillId="0" borderId="0" xfId="25" applyFont="1" applyFill="1" applyBorder="1" applyAlignment="1">
      <alignment horizontal="right" vertical="center"/>
    </xf>
    <xf numFmtId="168" fontId="97" fillId="0" borderId="0" xfId="49" applyNumberFormat="1" applyFont="1" applyBorder="1" applyAlignment="1">
      <alignment vertical="center"/>
    </xf>
    <xf numFmtId="10" fontId="32" fillId="0" borderId="0" xfId="25" applyNumberFormat="1" applyFont="1" applyFill="1" applyBorder="1" applyAlignment="1">
      <alignment vertical="center"/>
    </xf>
    <xf numFmtId="10" fontId="28" fillId="21" borderId="11" xfId="25" applyNumberFormat="1" applyFont="1" applyFill="1" applyBorder="1" applyAlignment="1">
      <alignment horizontal="center" vertical="center"/>
    </xf>
    <xf numFmtId="10" fontId="32" fillId="0" borderId="7" xfId="25" applyNumberFormat="1" applyFont="1" applyFill="1" applyBorder="1" applyAlignment="1">
      <alignment vertical="center"/>
    </xf>
    <xf numFmtId="0" fontId="27" fillId="0" borderId="7" xfId="25" applyFont="1" applyBorder="1"/>
    <xf numFmtId="0" fontId="27" fillId="0" borderId="8" xfId="25" applyFont="1" applyBorder="1"/>
    <xf numFmtId="10" fontId="99" fillId="0" borderId="0" xfId="25" applyNumberFormat="1" applyFont="1"/>
    <xf numFmtId="49" fontId="31" fillId="4" borderId="29" xfId="26" applyNumberFormat="1" applyFont="1" applyFill="1" applyBorder="1" applyAlignment="1" applyProtection="1">
      <alignment horizontal="left" vertical="center"/>
      <protection locked="0"/>
    </xf>
    <xf numFmtId="49" fontId="28" fillId="4" borderId="30" xfId="26" applyNumberFormat="1" applyFont="1" applyFill="1" applyBorder="1" applyAlignment="1" applyProtection="1">
      <alignment horizontal="left" vertical="center" wrapText="1"/>
      <protection locked="0"/>
    </xf>
    <xf numFmtId="49" fontId="28" fillId="4" borderId="30" xfId="26" applyNumberFormat="1" applyFont="1" applyFill="1" applyBorder="1" applyAlignment="1" applyProtection="1">
      <alignment vertical="distributed" wrapText="1"/>
      <protection locked="0"/>
    </xf>
    <xf numFmtId="0" fontId="28" fillId="4" borderId="30" xfId="25" applyFont="1" applyFill="1" applyBorder="1"/>
    <xf numFmtId="0" fontId="31" fillId="4" borderId="29" xfId="25" applyFont="1" applyFill="1" applyBorder="1"/>
    <xf numFmtId="0" fontId="36" fillId="4" borderId="30" xfId="25" applyFont="1" applyFill="1" applyBorder="1"/>
    <xf numFmtId="0" fontId="36" fillId="4" borderId="26" xfId="25" applyFont="1" applyFill="1" applyBorder="1"/>
    <xf numFmtId="0" fontId="28" fillId="0" borderId="4" xfId="28" applyFont="1" applyBorder="1"/>
    <xf numFmtId="0" fontId="28" fillId="0" borderId="0" xfId="28" applyFont="1" applyBorder="1"/>
    <xf numFmtId="0" fontId="28" fillId="0" borderId="5" xfId="28" applyFont="1" applyBorder="1"/>
    <xf numFmtId="0" fontId="100" fillId="0" borderId="0" xfId="28" applyFont="1" applyAlignment="1"/>
    <xf numFmtId="2" fontId="28" fillId="13" borderId="12" xfId="30" applyNumberFormat="1" applyFont="1" applyFill="1" applyBorder="1" applyAlignment="1">
      <alignment horizontal="center" vertical="center"/>
    </xf>
    <xf numFmtId="2" fontId="28" fillId="0" borderId="12" xfId="30" applyNumberFormat="1" applyFont="1" applyFill="1" applyBorder="1" applyAlignment="1">
      <alignment horizontal="center" vertical="center"/>
    </xf>
    <xf numFmtId="167" fontId="28" fillId="0" borderId="0" xfId="30" applyFont="1"/>
    <xf numFmtId="2" fontId="32" fillId="13" borderId="12" xfId="30" applyNumberFormat="1" applyFont="1" applyFill="1" applyBorder="1" applyAlignment="1">
      <alignment horizontal="center" vertical="center"/>
    </xf>
    <xf numFmtId="2" fontId="32" fillId="0" borderId="12" xfId="30" applyNumberFormat="1" applyFont="1" applyFill="1" applyBorder="1" applyAlignment="1">
      <alignment horizontal="center" vertical="center"/>
    </xf>
    <xf numFmtId="4" fontId="28" fillId="13" borderId="12" xfId="30" applyNumberFormat="1" applyFont="1" applyFill="1" applyBorder="1" applyAlignment="1">
      <alignment horizontal="center" vertical="center"/>
    </xf>
    <xf numFmtId="4" fontId="28" fillId="0" borderId="12" xfId="30" applyNumberFormat="1" applyFont="1" applyFill="1" applyBorder="1" applyAlignment="1">
      <alignment horizontal="center" vertical="center"/>
    </xf>
    <xf numFmtId="4" fontId="32" fillId="13" borderId="12" xfId="30" applyNumberFormat="1" applyFont="1" applyFill="1" applyBorder="1" applyAlignment="1">
      <alignment horizontal="center" vertical="center"/>
    </xf>
    <xf numFmtId="4" fontId="32" fillId="0" borderId="12" xfId="30" applyNumberFormat="1" applyFont="1" applyFill="1" applyBorder="1" applyAlignment="1">
      <alignment horizontal="center" vertical="center"/>
    </xf>
    <xf numFmtId="0" fontId="32" fillId="4" borderId="0" xfId="28" applyFont="1" applyFill="1" applyBorder="1" applyAlignment="1">
      <alignment horizontal="center"/>
    </xf>
    <xf numFmtId="4" fontId="32" fillId="4" borderId="0" xfId="30" applyNumberFormat="1" applyFont="1" applyFill="1" applyBorder="1" applyAlignment="1">
      <alignment horizontal="center" vertical="center"/>
    </xf>
    <xf numFmtId="4" fontId="30" fillId="13" borderId="12" xfId="30" applyNumberFormat="1" applyFont="1" applyFill="1" applyBorder="1" applyAlignment="1">
      <alignment horizontal="center" vertical="center"/>
    </xf>
    <xf numFmtId="4" fontId="30" fillId="0" borderId="12" xfId="30" applyNumberFormat="1" applyFont="1" applyFill="1" applyBorder="1" applyAlignment="1">
      <alignment horizontal="center" vertical="center"/>
    </xf>
    <xf numFmtId="0" fontId="101" fillId="0" borderId="0" xfId="28" applyFont="1"/>
    <xf numFmtId="49" fontId="41" fillId="0" borderId="31" xfId="32" applyNumberFormat="1" applyFont="1" applyFill="1" applyBorder="1" applyAlignment="1" applyProtection="1">
      <alignment horizontal="center" vertical="center" wrapText="1"/>
      <protection locked="0"/>
    </xf>
    <xf numFmtId="49" fontId="41" fillId="0" borderId="0" xfId="32" applyNumberFormat="1" applyFont="1" applyFill="1" applyBorder="1" applyAlignment="1" applyProtection="1">
      <alignment horizontal="center" vertical="center" wrapText="1"/>
      <protection locked="0"/>
    </xf>
    <xf numFmtId="49" fontId="41" fillId="0" borderId="18" xfId="32" applyNumberFormat="1" applyFont="1" applyFill="1" applyBorder="1" applyAlignment="1" applyProtection="1">
      <alignment horizontal="center" vertical="center" wrapText="1"/>
      <protection locked="0"/>
    </xf>
    <xf numFmtId="0" fontId="103" fillId="4" borderId="18" xfId="29" applyFont="1" applyFill="1" applyBorder="1"/>
    <xf numFmtId="3" fontId="43" fillId="13" borderId="0" xfId="30" applyNumberFormat="1" applyFont="1" applyFill="1" applyBorder="1" applyAlignment="1">
      <alignment horizontal="center"/>
    </xf>
    <xf numFmtId="0" fontId="63" fillId="13" borderId="18" xfId="29" applyFont="1" applyFill="1" applyBorder="1"/>
    <xf numFmtId="4" fontId="64" fillId="0" borderId="0" xfId="30" applyNumberFormat="1" applyFont="1" applyFill="1" applyBorder="1" applyAlignment="1">
      <alignment horizontal="center"/>
    </xf>
    <xf numFmtId="0" fontId="71" fillId="0" borderId="0" xfId="29" applyFont="1" applyFill="1" applyBorder="1" applyAlignment="1">
      <alignment horizontal="right" vertical="center"/>
    </xf>
    <xf numFmtId="10" fontId="43" fillId="0" borderId="0" xfId="29" applyNumberFormat="1" applyFont="1" applyFill="1" applyBorder="1" applyAlignment="1">
      <alignment horizontal="center" vertical="center"/>
    </xf>
    <xf numFmtId="0" fontId="43" fillId="4" borderId="18" xfId="29" applyFont="1" applyFill="1" applyBorder="1"/>
    <xf numFmtId="0" fontId="64" fillId="0" borderId="31" xfId="30" applyNumberFormat="1" applyFont="1" applyFill="1" applyBorder="1" applyAlignment="1">
      <alignment horizontal="center" vertical="center"/>
    </xf>
    <xf numFmtId="0" fontId="48" fillId="0" borderId="31" xfId="29" applyFont="1" applyFill="1" applyBorder="1" applyAlignment="1">
      <alignment horizontal="left" vertical="center"/>
    </xf>
    <xf numFmtId="4" fontId="43" fillId="0" borderId="0" xfId="29" applyNumberFormat="1" applyFont="1" applyFill="1" applyBorder="1" applyAlignment="1">
      <alignment horizontal="center" vertical="center"/>
    </xf>
    <xf numFmtId="170" fontId="43" fillId="0" borderId="0" xfId="29" applyNumberFormat="1" applyFont="1" applyFill="1" applyBorder="1" applyAlignment="1">
      <alignment horizontal="center" vertical="center"/>
    </xf>
    <xf numFmtId="167" fontId="46" fillId="0" borderId="37" xfId="30" applyFont="1" applyFill="1" applyBorder="1" applyAlignment="1" applyProtection="1">
      <alignment horizontal="left" vertical="center"/>
    </xf>
    <xf numFmtId="10" fontId="48" fillId="0" borderId="37" xfId="37" applyNumberFormat="1" applyFont="1" applyFill="1" applyBorder="1" applyAlignment="1" applyProtection="1"/>
    <xf numFmtId="0" fontId="103" fillId="4" borderId="21" xfId="29" applyFont="1" applyFill="1" applyBorder="1"/>
    <xf numFmtId="10" fontId="48" fillId="0" borderId="0" xfId="37" applyNumberFormat="1" applyFont="1" applyFill="1" applyBorder="1" applyAlignment="1" applyProtection="1"/>
    <xf numFmtId="0" fontId="103" fillId="0" borderId="0" xfId="29" applyFont="1"/>
    <xf numFmtId="167" fontId="104" fillId="25" borderId="12" xfId="30" applyFont="1" applyFill="1" applyBorder="1" applyAlignment="1" applyProtection="1">
      <alignment horizontal="center" vertical="center" wrapText="1"/>
    </xf>
    <xf numFmtId="167" fontId="105" fillId="25" borderId="12" xfId="30" applyFont="1" applyFill="1" applyBorder="1" applyAlignment="1" applyProtection="1">
      <alignment horizontal="center" vertical="center" wrapText="1"/>
    </xf>
    <xf numFmtId="0" fontId="48" fillId="24" borderId="12" xfId="30" applyNumberFormat="1" applyFont="1" applyFill="1" applyBorder="1" applyAlignment="1">
      <alignment horizontal="center" vertical="center" wrapText="1"/>
    </xf>
    <xf numFmtId="167" fontId="48" fillId="24" borderId="12" xfId="30" applyFont="1" applyFill="1" applyBorder="1" applyAlignment="1">
      <alignment horizontal="center" wrapText="1"/>
    </xf>
    <xf numFmtId="4" fontId="48" fillId="24" borderId="12" xfId="30" applyNumberFormat="1" applyFont="1" applyFill="1" applyBorder="1" applyAlignment="1">
      <alignment horizontal="center" wrapText="1"/>
    </xf>
    <xf numFmtId="167" fontId="46" fillId="0" borderId="0" xfId="30" applyFont="1" applyFill="1" applyBorder="1" applyAlignment="1" applyProtection="1"/>
    <xf numFmtId="0" fontId="103" fillId="0" borderId="18" xfId="29" applyFont="1" applyFill="1" applyBorder="1"/>
    <xf numFmtId="170" fontId="43" fillId="0" borderId="0" xfId="38" applyNumberFormat="1" applyFont="1" applyFill="1" applyBorder="1" applyAlignment="1" applyProtection="1">
      <alignment horizontal="center" vertical="center"/>
      <protection locked="0"/>
    </xf>
    <xf numFmtId="49" fontId="41" fillId="25" borderId="31" xfId="32" applyNumberFormat="1" applyFont="1" applyFill="1" applyBorder="1" applyAlignment="1" applyProtection="1">
      <alignment horizontal="center" vertical="center"/>
      <protection locked="0"/>
    </xf>
    <xf numFmtId="49" fontId="41" fillId="25" borderId="0" xfId="32" applyNumberFormat="1" applyFont="1" applyFill="1" applyBorder="1" applyAlignment="1" applyProtection="1">
      <alignment horizontal="center" vertical="center"/>
      <protection locked="0"/>
    </xf>
    <xf numFmtId="49" fontId="48" fillId="25" borderId="0" xfId="32" applyNumberFormat="1" applyFont="1" applyFill="1" applyBorder="1" applyAlignment="1" applyProtection="1">
      <alignment horizontal="right" vertical="center"/>
      <protection locked="0"/>
    </xf>
    <xf numFmtId="4" fontId="46" fillId="0" borderId="12" xfId="30" applyNumberFormat="1" applyFont="1" applyFill="1" applyBorder="1" applyAlignment="1">
      <alignment horizontal="center" wrapText="1"/>
    </xf>
    <xf numFmtId="168" fontId="41" fillId="24" borderId="12" xfId="31" applyFont="1" applyFill="1" applyBorder="1" applyAlignment="1">
      <alignment horizontal="right"/>
    </xf>
    <xf numFmtId="0" fontId="41" fillId="24" borderId="12" xfId="28" applyFont="1" applyFill="1" applyBorder="1" applyAlignment="1">
      <alignment vertical="distributed" wrapText="1"/>
    </xf>
    <xf numFmtId="0" fontId="41" fillId="24" borderId="12" xfId="30" applyNumberFormat="1" applyFont="1" applyFill="1" applyBorder="1" applyAlignment="1">
      <alignment horizontal="center" vertical="center" wrapText="1"/>
    </xf>
    <xf numFmtId="10" fontId="71" fillId="24" borderId="12" xfId="37" applyNumberFormat="1" applyFont="1" applyFill="1" applyBorder="1" applyAlignment="1">
      <alignment horizontal="center"/>
    </xf>
    <xf numFmtId="10" fontId="63" fillId="0" borderId="12" xfId="37" applyNumberFormat="1" applyFont="1" applyFill="1" applyBorder="1" applyAlignment="1">
      <alignment horizontal="center"/>
    </xf>
    <xf numFmtId="0" fontId="12" fillId="0" borderId="12" xfId="8" applyFont="1" applyFill="1" applyBorder="1" applyAlignment="1">
      <alignment horizontal="left" vertical="center" wrapText="1"/>
    </xf>
    <xf numFmtId="166" fontId="5" fillId="0" borderId="12" xfId="1" applyFont="1" applyFill="1" applyBorder="1" applyAlignment="1" applyProtection="1">
      <alignment horizontal="center"/>
    </xf>
    <xf numFmtId="4" fontId="25" fillId="0" borderId="12" xfId="30" applyNumberFormat="1" applyFont="1" applyFill="1" applyBorder="1" applyAlignment="1">
      <alignment horizontal="right"/>
    </xf>
    <xf numFmtId="0" fontId="2" fillId="0" borderId="12" xfId="1" applyNumberFormat="1" applyFont="1" applyFill="1" applyBorder="1" applyAlignment="1" applyProtection="1">
      <alignment horizontal="center" vertical="center"/>
    </xf>
    <xf numFmtId="0" fontId="9" fillId="0" borderId="12" xfId="8" applyFont="1" applyFill="1" applyBorder="1" applyAlignment="1">
      <alignment vertical="distributed" wrapText="1"/>
    </xf>
    <xf numFmtId="49" fontId="7" fillId="0" borderId="12" xfId="1" applyNumberFormat="1" applyFont="1" applyFill="1" applyBorder="1" applyAlignment="1" applyProtection="1">
      <alignment vertical="center"/>
    </xf>
    <xf numFmtId="0" fontId="15" fillId="0" borderId="12" xfId="1" applyNumberFormat="1" applyFont="1" applyFill="1" applyBorder="1" applyAlignment="1" applyProtection="1">
      <alignment horizontal="center" vertical="center"/>
    </xf>
    <xf numFmtId="0" fontId="3" fillId="0" borderId="12" xfId="0" applyFont="1" applyFill="1" applyBorder="1" applyAlignment="1">
      <alignment horizontal="left" vertical="center" wrapText="1"/>
    </xf>
    <xf numFmtId="0" fontId="3" fillId="0" borderId="12" xfId="0" applyFont="1" applyFill="1" applyBorder="1" applyAlignment="1">
      <alignment horizontal="center" vertical="center"/>
    </xf>
    <xf numFmtId="166" fontId="16" fillId="0" borderId="12" xfId="1" applyFont="1" applyFill="1" applyBorder="1" applyAlignment="1" applyProtection="1">
      <alignment horizontal="center" wrapText="1"/>
    </xf>
    <xf numFmtId="0" fontId="46" fillId="0" borderId="0" xfId="30" applyNumberFormat="1" applyFont="1" applyFill="1" applyBorder="1" applyAlignment="1">
      <alignment horizontal="center" vertical="center" wrapText="1"/>
    </xf>
    <xf numFmtId="0" fontId="46" fillId="0" borderId="0" xfId="28" applyFont="1" applyFill="1" applyBorder="1" applyAlignment="1">
      <alignment vertical="distributed" wrapText="1"/>
    </xf>
    <xf numFmtId="167" fontId="46" fillId="0" borderId="0" xfId="30" applyFont="1" applyFill="1" applyBorder="1" applyAlignment="1">
      <alignment horizontal="center" wrapText="1"/>
    </xf>
    <xf numFmtId="4" fontId="46" fillId="0" borderId="0" xfId="30" applyNumberFormat="1" applyFont="1" applyFill="1" applyBorder="1" applyAlignment="1">
      <alignment horizontal="center" wrapText="1"/>
    </xf>
    <xf numFmtId="10" fontId="103" fillId="0" borderId="0" xfId="37" applyNumberFormat="1" applyFont="1" applyFill="1" applyBorder="1" applyAlignment="1">
      <alignment horizontal="center"/>
    </xf>
    <xf numFmtId="0" fontId="54" fillId="0" borderId="0" xfId="0" applyFont="1" applyBorder="1" applyAlignment="1">
      <alignment vertical="center"/>
    </xf>
    <xf numFmtId="0" fontId="3" fillId="0" borderId="0" xfId="0" applyFont="1" applyBorder="1" applyAlignment="1">
      <alignment vertical="distributed" wrapText="1"/>
    </xf>
    <xf numFmtId="167" fontId="46" fillId="0" borderId="0" xfId="30" applyFont="1" applyFill="1" applyBorder="1" applyAlignment="1">
      <alignment horizontal="center" wrapText="1"/>
    </xf>
    <xf numFmtId="0" fontId="9" fillId="26" borderId="12" xfId="1" applyNumberFormat="1" applyFont="1" applyFill="1" applyBorder="1" applyAlignment="1" applyProtection="1">
      <alignment horizontal="center" vertical="center"/>
    </xf>
    <xf numFmtId="49" fontId="7" fillId="26" borderId="12" xfId="1" applyNumberFormat="1" applyFont="1" applyFill="1" applyBorder="1" applyAlignment="1" applyProtection="1">
      <alignment horizontal="center" vertical="center"/>
    </xf>
    <xf numFmtId="0" fontId="4" fillId="26" borderId="12" xfId="8" applyFont="1" applyFill="1" applyBorder="1" applyAlignment="1">
      <alignment vertical="distributed" wrapText="1"/>
    </xf>
    <xf numFmtId="166" fontId="9" fillId="26" borderId="12" xfId="1" applyFont="1" applyFill="1" applyBorder="1" applyAlignment="1" applyProtection="1">
      <alignment horizontal="center"/>
    </xf>
    <xf numFmtId="4" fontId="9" fillId="26" borderId="12" xfId="1" applyNumberFormat="1" applyFont="1" applyFill="1" applyBorder="1" applyAlignment="1" applyProtection="1">
      <alignment horizontal="right"/>
    </xf>
    <xf numFmtId="4" fontId="11" fillId="26" borderId="12" xfId="17" applyNumberFormat="1" applyFont="1" applyFill="1" applyBorder="1" applyAlignment="1" applyProtection="1">
      <alignment horizontal="right"/>
    </xf>
    <xf numFmtId="164" fontId="4" fillId="26" borderId="12" xfId="3" applyFont="1" applyFill="1" applyBorder="1" applyAlignment="1" applyProtection="1">
      <alignment horizontal="right"/>
    </xf>
    <xf numFmtId="49" fontId="55" fillId="0" borderId="12" xfId="30" quotePrefix="1" applyNumberFormat="1" applyFont="1" applyFill="1" applyBorder="1" applyAlignment="1">
      <alignment horizontal="center" vertical="center" wrapText="1"/>
    </xf>
    <xf numFmtId="0" fontId="25" fillId="0" borderId="12" xfId="28" applyFont="1" applyFill="1" applyBorder="1" applyAlignment="1">
      <alignment vertical="distributed" wrapText="1"/>
    </xf>
    <xf numFmtId="0" fontId="22" fillId="0" borderId="12" xfId="1" applyNumberFormat="1" applyFont="1" applyFill="1" applyBorder="1" applyAlignment="1" applyProtection="1">
      <alignment horizontal="center" vertical="center"/>
    </xf>
    <xf numFmtId="0" fontId="3" fillId="2" borderId="12" xfId="1" applyNumberFormat="1" applyFont="1" applyFill="1" applyBorder="1" applyAlignment="1" applyProtection="1">
      <alignment horizontal="center" vertical="center"/>
    </xf>
    <xf numFmtId="0" fontId="4" fillId="2" borderId="12" xfId="8" applyFont="1" applyFill="1" applyBorder="1" applyAlignment="1">
      <alignment vertical="distributed" wrapText="1"/>
    </xf>
    <xf numFmtId="166" fontId="9" fillId="2" borderId="12" xfId="1" applyFont="1" applyFill="1" applyBorder="1" applyAlignment="1" applyProtection="1">
      <alignment horizontal="center"/>
    </xf>
    <xf numFmtId="4" fontId="9" fillId="2" borderId="12" xfId="1" applyNumberFormat="1" applyFont="1" applyFill="1" applyBorder="1" applyAlignment="1" applyProtection="1">
      <alignment horizontal="right"/>
    </xf>
    <xf numFmtId="4" fontId="12" fillId="2" borderId="12" xfId="1" applyNumberFormat="1" applyFont="1" applyFill="1" applyBorder="1" applyAlignment="1" applyProtection="1">
      <alignment horizontal="right"/>
    </xf>
    <xf numFmtId="49" fontId="14" fillId="0" borderId="12" xfId="1" applyNumberFormat="1" applyFont="1" applyFill="1" applyBorder="1" applyAlignment="1" applyProtection="1">
      <alignment horizontal="center" vertical="center" wrapText="1"/>
    </xf>
    <xf numFmtId="49" fontId="7" fillId="0" borderId="12" xfId="1" applyNumberFormat="1" applyFont="1" applyFill="1" applyBorder="1" applyAlignment="1" applyProtection="1">
      <alignment vertical="center" wrapText="1"/>
    </xf>
    <xf numFmtId="0" fontId="12" fillId="0" borderId="12" xfId="1" applyNumberFormat="1" applyFont="1" applyFill="1" applyBorder="1" applyAlignment="1" applyProtection="1">
      <alignment horizontal="center" vertical="center"/>
    </xf>
    <xf numFmtId="4" fontId="4" fillId="26" borderId="12" xfId="17" applyNumberFormat="1" applyFont="1" applyFill="1" applyBorder="1" applyAlignment="1" applyProtection="1">
      <alignment horizontal="right"/>
    </xf>
    <xf numFmtId="0" fontId="17" fillId="0" borderId="12" xfId="1" applyNumberFormat="1" applyFont="1" applyBorder="1" applyAlignment="1" applyProtection="1">
      <alignment horizontal="right" vertical="center"/>
    </xf>
    <xf numFmtId="49" fontId="17" fillId="2" borderId="12" xfId="1" applyNumberFormat="1" applyFont="1" applyFill="1" applyBorder="1" applyAlignment="1" applyProtection="1">
      <alignment horizontal="right" vertical="center"/>
    </xf>
    <xf numFmtId="0" fontId="17" fillId="0" borderId="12" xfId="1" applyNumberFormat="1" applyFont="1" applyBorder="1" applyAlignment="1" applyProtection="1">
      <alignment vertical="distributed" wrapText="1"/>
    </xf>
    <xf numFmtId="0" fontId="17" fillId="0" borderId="12" xfId="1" applyNumberFormat="1" applyFont="1" applyBorder="1" applyAlignment="1" applyProtection="1">
      <alignment horizontal="center"/>
    </xf>
    <xf numFmtId="0" fontId="4" fillId="0" borderId="12" xfId="1" applyNumberFormat="1" applyFont="1" applyBorder="1" applyAlignment="1" applyProtection="1">
      <alignment horizontal="center"/>
    </xf>
    <xf numFmtId="10" fontId="4" fillId="0" borderId="12" xfId="2" applyNumberFormat="1" applyFont="1" applyBorder="1" applyAlignment="1" applyProtection="1">
      <alignment horizontal="center"/>
    </xf>
    <xf numFmtId="164" fontId="4" fillId="0" borderId="12" xfId="3" applyFont="1" applyBorder="1" applyProtection="1"/>
    <xf numFmtId="166" fontId="12" fillId="0" borderId="12" xfId="1" applyFont="1" applyFill="1" applyBorder="1" applyAlignment="1" applyProtection="1">
      <alignment horizontal="center"/>
    </xf>
    <xf numFmtId="0" fontId="12" fillId="0" borderId="12" xfId="1" applyNumberFormat="1" applyFont="1" applyBorder="1" applyAlignment="1" applyProtection="1">
      <alignment horizontal="right" vertical="center"/>
    </xf>
    <xf numFmtId="49" fontId="12" fillId="0" borderId="12" xfId="1" applyNumberFormat="1" applyFont="1" applyBorder="1" applyAlignment="1" applyProtection="1">
      <alignment horizontal="right" vertical="center"/>
    </xf>
    <xf numFmtId="0" fontId="12" fillId="0" borderId="12" xfId="1" applyNumberFormat="1" applyFont="1" applyBorder="1" applyAlignment="1" applyProtection="1">
      <alignment vertical="distributed" wrapText="1"/>
    </xf>
    <xf numFmtId="0" fontId="12" fillId="0" borderId="12" xfId="1" applyNumberFormat="1" applyFont="1" applyBorder="1" applyAlignment="1" applyProtection="1">
      <alignment horizontal="center"/>
    </xf>
    <xf numFmtId="0" fontId="18" fillId="26" borderId="12" xfId="1" applyNumberFormat="1" applyFont="1" applyFill="1" applyBorder="1" applyAlignment="1" applyProtection="1">
      <alignment horizontal="right" vertical="center"/>
    </xf>
    <xf numFmtId="49" fontId="18" fillId="26" borderId="12" xfId="1" applyNumberFormat="1" applyFont="1" applyFill="1" applyBorder="1" applyAlignment="1" applyProtection="1">
      <alignment horizontal="right" vertical="center"/>
    </xf>
    <xf numFmtId="0" fontId="18" fillId="26" borderId="12" xfId="1" applyNumberFormat="1" applyFont="1" applyFill="1" applyBorder="1" applyAlignment="1" applyProtection="1">
      <alignment vertical="distributed" wrapText="1"/>
    </xf>
    <xf numFmtId="0" fontId="18" fillId="26" borderId="12" xfId="1" applyNumberFormat="1" applyFont="1" applyFill="1" applyBorder="1" applyAlignment="1" applyProtection="1">
      <alignment horizontal="center"/>
    </xf>
    <xf numFmtId="0" fontId="6" fillId="26" borderId="12" xfId="1" applyNumberFormat="1" applyFont="1" applyFill="1" applyBorder="1" applyAlignment="1" applyProtection="1">
      <alignment horizontal="center"/>
    </xf>
    <xf numFmtId="166" fontId="6" fillId="26" borderId="12" xfId="1" applyFont="1" applyFill="1" applyBorder="1" applyAlignment="1" applyProtection="1">
      <alignment horizontal="right"/>
    </xf>
    <xf numFmtId="164" fontId="4" fillId="26" borderId="12" xfId="3" applyFont="1" applyFill="1" applyBorder="1" applyProtection="1"/>
    <xf numFmtId="10" fontId="41" fillId="0" borderId="12" xfId="37" applyNumberFormat="1" applyFont="1" applyBorder="1" applyAlignment="1">
      <alignment horizontal="center"/>
    </xf>
    <xf numFmtId="168" fontId="41" fillId="0" borderId="12" xfId="31" applyFont="1" applyBorder="1" applyAlignment="1"/>
    <xf numFmtId="4" fontId="65" fillId="24" borderId="12" xfId="30" applyNumberFormat="1" applyFont="1" applyFill="1" applyBorder="1" applyAlignment="1">
      <alignment horizontal="center" wrapText="1"/>
    </xf>
    <xf numFmtId="167" fontId="65" fillId="24" borderId="12" xfId="30" applyFont="1" applyFill="1" applyBorder="1" applyAlignment="1">
      <alignment horizontal="center" wrapText="1"/>
    </xf>
    <xf numFmtId="167" fontId="65" fillId="24" borderId="12" xfId="30" applyFont="1" applyFill="1" applyBorder="1" applyAlignment="1">
      <alignment horizontal="center"/>
    </xf>
    <xf numFmtId="0" fontId="68" fillId="24" borderId="12" xfId="28" applyFont="1" applyFill="1" applyBorder="1" applyAlignment="1">
      <alignment horizontal="center" vertical="center"/>
    </xf>
    <xf numFmtId="167" fontId="41" fillId="24" borderId="12" xfId="30" applyFont="1" applyFill="1" applyBorder="1" applyAlignment="1">
      <alignment horizontal="right"/>
    </xf>
    <xf numFmtId="10" fontId="69" fillId="24" borderId="12" xfId="37" applyNumberFormat="1" applyFont="1" applyFill="1" applyBorder="1" applyAlignment="1">
      <alignment horizontal="center"/>
    </xf>
    <xf numFmtId="168" fontId="41" fillId="24" borderId="23" xfId="31" applyFont="1" applyFill="1" applyBorder="1" applyAlignment="1"/>
    <xf numFmtId="0" fontId="41" fillId="0" borderId="12" xfId="30" applyNumberFormat="1" applyFont="1" applyFill="1" applyBorder="1" applyAlignment="1">
      <alignment horizontal="center" vertical="center"/>
    </xf>
    <xf numFmtId="4" fontId="46" fillId="0" borderId="12" xfId="39" applyNumberFormat="1" applyFont="1" applyFill="1" applyBorder="1" applyAlignment="1">
      <alignment horizontal="right"/>
    </xf>
    <xf numFmtId="168" fontId="43" fillId="0" borderId="12" xfId="31" applyFont="1" applyFill="1" applyBorder="1" applyAlignment="1">
      <alignment horizontal="right"/>
    </xf>
    <xf numFmtId="0" fontId="7" fillId="0" borderId="12" xfId="1" applyNumberFormat="1" applyFont="1" applyFill="1" applyBorder="1" applyAlignment="1" applyProtection="1">
      <alignment horizontal="center" vertical="center"/>
    </xf>
    <xf numFmtId="0" fontId="41" fillId="24" borderId="23" xfId="30" applyNumberFormat="1" applyFont="1" applyFill="1" applyBorder="1" applyAlignment="1">
      <alignment horizontal="right"/>
    </xf>
    <xf numFmtId="0" fontId="41" fillId="24" borderId="32" xfId="30" applyNumberFormat="1" applyFont="1" applyFill="1" applyBorder="1" applyAlignment="1">
      <alignment horizontal="right"/>
    </xf>
    <xf numFmtId="10" fontId="41" fillId="24" borderId="32" xfId="37" applyNumberFormat="1" applyFont="1" applyFill="1" applyBorder="1" applyAlignment="1">
      <alignment horizontal="center"/>
    </xf>
    <xf numFmtId="168" fontId="41" fillId="24" borderId="32" xfId="31" applyFont="1" applyFill="1" applyBorder="1" applyAlignment="1"/>
    <xf numFmtId="10" fontId="69" fillId="24" borderId="24" xfId="37" applyNumberFormat="1" applyFont="1" applyFill="1" applyBorder="1" applyAlignment="1">
      <alignment horizontal="center"/>
    </xf>
    <xf numFmtId="49" fontId="41" fillId="24" borderId="31" xfId="32" applyNumberFormat="1" applyFont="1" applyFill="1" applyBorder="1" applyAlignment="1" applyProtection="1">
      <alignment horizontal="center" vertical="center" wrapText="1"/>
      <protection locked="0"/>
    </xf>
    <xf numFmtId="49" fontId="41" fillId="24" borderId="0" xfId="32" applyNumberFormat="1" applyFont="1" applyFill="1" applyBorder="1" applyAlignment="1" applyProtection="1">
      <alignment horizontal="center" vertical="center" wrapText="1"/>
      <protection locked="0"/>
    </xf>
    <xf numFmtId="49" fontId="71" fillId="15" borderId="0" xfId="26" applyNumberFormat="1" applyFont="1" applyFill="1" applyBorder="1" applyAlignment="1" applyProtection="1">
      <alignment vertical="center"/>
      <protection locked="0"/>
    </xf>
    <xf numFmtId="170" fontId="43" fillId="0" borderId="18" xfId="38" applyNumberFormat="1" applyFont="1" applyFill="1" applyBorder="1" applyAlignment="1" applyProtection="1">
      <alignment horizontal="center" vertical="center"/>
      <protection locked="0"/>
    </xf>
    <xf numFmtId="3" fontId="43" fillId="13" borderId="18" xfId="30" applyNumberFormat="1" applyFont="1" applyFill="1" applyBorder="1" applyAlignment="1">
      <alignment horizontal="center"/>
    </xf>
    <xf numFmtId="0" fontId="26" fillId="0" borderId="0" xfId="25" applyBorder="1"/>
    <xf numFmtId="10" fontId="43" fillId="0" borderId="18" xfId="29" applyNumberFormat="1" applyFont="1" applyFill="1" applyBorder="1" applyAlignment="1">
      <alignment horizontal="center" vertical="center"/>
    </xf>
    <xf numFmtId="4" fontId="43" fillId="0" borderId="18" xfId="29" applyNumberFormat="1" applyFont="1" applyFill="1" applyBorder="1" applyAlignment="1">
      <alignment horizontal="center" vertical="center"/>
    </xf>
    <xf numFmtId="170" fontId="43" fillId="0" borderId="18" xfId="29" applyNumberFormat="1" applyFont="1" applyFill="1" applyBorder="1" applyAlignment="1">
      <alignment horizontal="center" vertical="center"/>
    </xf>
    <xf numFmtId="10" fontId="48" fillId="0" borderId="21" xfId="37" applyNumberFormat="1" applyFont="1" applyFill="1" applyBorder="1" applyAlignment="1" applyProtection="1"/>
    <xf numFmtId="0" fontId="40" fillId="0" borderId="0" xfId="25" applyFont="1" applyBorder="1" applyAlignment="1">
      <alignment horizontal="center"/>
    </xf>
    <xf numFmtId="0" fontId="40" fillId="0" borderId="0" xfId="25" applyFont="1" applyBorder="1" applyAlignment="1">
      <alignment wrapText="1"/>
    </xf>
    <xf numFmtId="4" fontId="40" fillId="0" borderId="0" xfId="25" applyNumberFormat="1" applyFont="1" applyBorder="1"/>
    <xf numFmtId="0" fontId="50" fillId="9" borderId="57" xfId="0" applyFont="1" applyFill="1" applyBorder="1" applyAlignment="1">
      <alignment horizontal="left" vertical="top" wrapText="1"/>
    </xf>
    <xf numFmtId="0" fontId="50" fillId="9" borderId="58" xfId="0" applyFont="1" applyFill="1" applyBorder="1" applyAlignment="1">
      <alignment horizontal="right" vertical="top" wrapText="1"/>
    </xf>
    <xf numFmtId="0" fontId="50" fillId="9" borderId="58" xfId="0" applyFont="1" applyFill="1" applyBorder="1" applyAlignment="1">
      <alignment horizontal="left" vertical="top" wrapText="1"/>
    </xf>
    <xf numFmtId="0" fontId="50" fillId="9" borderId="58" xfId="0" applyFont="1" applyFill="1" applyBorder="1" applyAlignment="1">
      <alignment horizontal="center" vertical="top" wrapText="1"/>
    </xf>
    <xf numFmtId="0" fontId="50" fillId="9" borderId="59" xfId="0" applyFont="1" applyFill="1" applyBorder="1" applyAlignment="1">
      <alignment horizontal="right" vertical="top" wrapText="1"/>
    </xf>
    <xf numFmtId="0" fontId="49" fillId="8" borderId="60" xfId="0" applyFont="1" applyFill="1" applyBorder="1" applyAlignment="1">
      <alignment horizontal="left" vertical="top" wrapText="1"/>
    </xf>
    <xf numFmtId="4" fontId="56" fillId="8" borderId="61" xfId="0" applyNumberFormat="1" applyFont="1" applyFill="1" applyBorder="1" applyAlignment="1">
      <alignment horizontal="right" vertical="top" wrapText="1"/>
    </xf>
    <xf numFmtId="0" fontId="51" fillId="10" borderId="60" xfId="0" applyFont="1" applyFill="1" applyBorder="1" applyAlignment="1">
      <alignment horizontal="left" vertical="top" wrapText="1"/>
    </xf>
    <xf numFmtId="4" fontId="51" fillId="10" borderId="61" xfId="0" applyNumberFormat="1" applyFont="1" applyFill="1" applyBorder="1" applyAlignment="1">
      <alignment horizontal="right" vertical="top" wrapText="1"/>
    </xf>
    <xf numFmtId="0" fontId="51" fillId="9" borderId="62" xfId="0" applyFont="1" applyFill="1" applyBorder="1" applyAlignment="1">
      <alignment horizontal="right" vertical="top" wrapText="1"/>
    </xf>
    <xf numFmtId="0" fontId="51" fillId="9" borderId="0" xfId="0" applyFont="1" applyFill="1" applyBorder="1" applyAlignment="1">
      <alignment horizontal="right" vertical="top" wrapText="1"/>
    </xf>
    <xf numFmtId="4" fontId="51" fillId="9" borderId="0" xfId="0" applyNumberFormat="1" applyFont="1" applyFill="1" applyBorder="1" applyAlignment="1">
      <alignment horizontal="right" vertical="top" wrapText="1"/>
    </xf>
    <xf numFmtId="4" fontId="51" fillId="9" borderId="63" xfId="0" applyNumberFormat="1" applyFont="1" applyFill="1" applyBorder="1" applyAlignment="1">
      <alignment horizontal="right" vertical="top" wrapText="1"/>
    </xf>
    <xf numFmtId="0" fontId="51" fillId="9" borderId="64" xfId="0" applyFont="1" applyFill="1" applyBorder="1" applyAlignment="1">
      <alignment horizontal="right" vertical="top" wrapText="1"/>
    </xf>
    <xf numFmtId="0" fontId="51" fillId="9" borderId="65" xfId="0" applyFont="1" applyFill="1" applyBorder="1" applyAlignment="1">
      <alignment horizontal="right" vertical="top" wrapText="1"/>
    </xf>
    <xf numFmtId="4" fontId="51" fillId="9" borderId="66" xfId="0" applyNumberFormat="1" applyFont="1" applyFill="1" applyBorder="1" applyAlignment="1">
      <alignment horizontal="right" vertical="top" wrapText="1"/>
    </xf>
    <xf numFmtId="0" fontId="38" fillId="12" borderId="1" xfId="25" applyFont="1" applyFill="1" applyBorder="1" applyAlignment="1">
      <alignment vertical="center"/>
    </xf>
    <xf numFmtId="0" fontId="38" fillId="12" borderId="2" xfId="25" applyFont="1" applyFill="1" applyBorder="1" applyAlignment="1">
      <alignment horizontal="center" vertical="center"/>
    </xf>
    <xf numFmtId="0" fontId="38" fillId="12" borderId="2" xfId="25" applyFont="1" applyFill="1" applyBorder="1" applyAlignment="1">
      <alignment vertical="center" wrapText="1"/>
    </xf>
    <xf numFmtId="0" fontId="38" fillId="12" borderId="3" xfId="25" applyFont="1" applyFill="1" applyBorder="1" applyAlignment="1">
      <alignment horizontal="center" vertical="center"/>
    </xf>
    <xf numFmtId="0" fontId="40" fillId="0" borderId="4" xfId="25" applyFont="1" applyBorder="1"/>
    <xf numFmtId="4" fontId="40" fillId="0" borderId="5" xfId="25" applyNumberFormat="1" applyFont="1" applyBorder="1"/>
    <xf numFmtId="0" fontId="40" fillId="0" borderId="6" xfId="25" applyFont="1" applyBorder="1"/>
    <xf numFmtId="0" fontId="40" fillId="0" borderId="7" xfId="25" applyFont="1" applyBorder="1" applyAlignment="1">
      <alignment horizontal="center"/>
    </xf>
    <xf numFmtId="0" fontId="40" fillId="0" borderId="7" xfId="25" applyFont="1" applyBorder="1"/>
    <xf numFmtId="4" fontId="38" fillId="0" borderId="7" xfId="25" applyNumberFormat="1" applyFont="1" applyBorder="1"/>
    <xf numFmtId="4" fontId="38" fillId="0" borderId="8" xfId="25" applyNumberFormat="1" applyFont="1" applyBorder="1"/>
    <xf numFmtId="49" fontId="46" fillId="4" borderId="4" xfId="26" applyNumberFormat="1" applyFont="1" applyFill="1" applyBorder="1" applyAlignment="1" applyProtection="1">
      <alignment horizontal="left" vertical="center" wrapText="1"/>
      <protection locked="0"/>
    </xf>
    <xf numFmtId="49" fontId="46" fillId="4" borderId="0" xfId="26" applyNumberFormat="1" applyFont="1" applyFill="1" applyBorder="1" applyAlignment="1" applyProtection="1">
      <alignment horizontal="left" vertical="center" wrapText="1"/>
      <protection locked="0"/>
    </xf>
    <xf numFmtId="49" fontId="46" fillId="4" borderId="0" xfId="26" applyNumberFormat="1" applyFont="1" applyFill="1" applyBorder="1" applyAlignment="1" applyProtection="1">
      <alignment vertical="distributed" wrapText="1"/>
      <protection locked="0"/>
    </xf>
    <xf numFmtId="4" fontId="107" fillId="4" borderId="0" xfId="30" applyNumberFormat="1" applyFont="1" applyFill="1" applyBorder="1" applyAlignment="1">
      <alignment horizontal="center"/>
    </xf>
    <xf numFmtId="49" fontId="46" fillId="4" borderId="0" xfId="26" applyNumberFormat="1" applyFont="1" applyFill="1" applyBorder="1" applyAlignment="1" applyProtection="1">
      <alignment wrapText="1"/>
      <protection locked="0"/>
    </xf>
    <xf numFmtId="10" fontId="64" fillId="4" borderId="0" xfId="37" applyNumberFormat="1" applyFont="1" applyFill="1" applyBorder="1" applyAlignment="1"/>
    <xf numFmtId="0" fontId="107" fillId="4" borderId="0" xfId="29" applyFont="1" applyFill="1" applyBorder="1"/>
    <xf numFmtId="49" fontId="48" fillId="4" borderId="0" xfId="26" applyNumberFormat="1" applyFont="1" applyFill="1" applyBorder="1" applyAlignment="1" applyProtection="1">
      <alignment horizontal="center" vertical="center" wrapText="1"/>
      <protection locked="0"/>
    </xf>
    <xf numFmtId="49" fontId="46" fillId="4" borderId="0" xfId="26" applyNumberFormat="1" applyFont="1" applyFill="1" applyBorder="1" applyAlignment="1" applyProtection="1">
      <alignment horizontal="left" wrapText="1"/>
      <protection locked="0"/>
    </xf>
    <xf numFmtId="0" fontId="107" fillId="0" borderId="7" xfId="29" applyFont="1" applyFill="1" applyBorder="1"/>
    <xf numFmtId="0" fontId="104" fillId="0" borderId="13" xfId="48" quotePrefix="1" applyNumberFormat="1" applyFont="1" applyFill="1" applyBorder="1" applyAlignment="1">
      <alignment horizontal="center" vertical="center"/>
    </xf>
    <xf numFmtId="0" fontId="104" fillId="0" borderId="14" xfId="48" quotePrefix="1" applyNumberFormat="1" applyFont="1" applyFill="1" applyBorder="1" applyAlignment="1">
      <alignment horizontal="left" vertical="center"/>
    </xf>
    <xf numFmtId="167" fontId="64" fillId="0" borderId="14" xfId="30" applyFont="1" applyFill="1" applyBorder="1" applyAlignment="1">
      <alignment horizontal="center" vertical="center"/>
    </xf>
    <xf numFmtId="10" fontId="64" fillId="0" borderId="14" xfId="37" applyNumberFormat="1" applyFont="1" applyFill="1" applyBorder="1" applyAlignment="1">
      <alignment horizontal="center" vertical="center"/>
    </xf>
    <xf numFmtId="167" fontId="64" fillId="0" borderId="14" xfId="30" applyFont="1" applyFill="1" applyBorder="1" applyAlignment="1">
      <alignment horizontal="left" vertical="center"/>
    </xf>
    <xf numFmtId="171" fontId="64" fillId="0" borderId="14" xfId="37" applyNumberFormat="1" applyFont="1" applyFill="1" applyBorder="1" applyAlignment="1">
      <alignment horizontal="center"/>
    </xf>
    <xf numFmtId="167" fontId="64" fillId="0" borderId="14" xfId="30" applyFont="1" applyFill="1" applyBorder="1"/>
    <xf numFmtId="0" fontId="104" fillId="0" borderId="27" xfId="48" quotePrefix="1" applyNumberFormat="1" applyFont="1" applyFill="1" applyBorder="1" applyAlignment="1">
      <alignment horizontal="center" vertical="center"/>
    </xf>
    <xf numFmtId="0" fontId="104" fillId="0" borderId="12" xfId="48" quotePrefix="1" applyNumberFormat="1" applyFont="1" applyFill="1" applyBorder="1" applyAlignment="1">
      <alignment horizontal="left" vertical="center" wrapText="1"/>
    </xf>
    <xf numFmtId="171" fontId="64" fillId="0" borderId="12" xfId="37" applyNumberFormat="1" applyFont="1" applyFill="1" applyBorder="1" applyAlignment="1">
      <alignment horizontal="center"/>
    </xf>
    <xf numFmtId="167" fontId="64" fillId="0" borderId="12" xfId="30" applyFont="1" applyFill="1" applyBorder="1"/>
    <xf numFmtId="171" fontId="64" fillId="0" borderId="25" xfId="37" applyNumberFormat="1" applyFont="1" applyFill="1" applyBorder="1" applyAlignment="1">
      <alignment horizontal="center"/>
    </xf>
    <xf numFmtId="0" fontId="104" fillId="0" borderId="17" xfId="48" quotePrefix="1" applyNumberFormat="1" applyFont="1" applyFill="1" applyBorder="1" applyAlignment="1">
      <alignment horizontal="center" vertical="center"/>
    </xf>
    <xf numFmtId="0" fontId="104" fillId="0" borderId="19" xfId="48" quotePrefix="1" applyNumberFormat="1" applyFont="1" applyFill="1" applyBorder="1" applyAlignment="1">
      <alignment horizontal="left" vertical="center" wrapText="1"/>
    </xf>
    <xf numFmtId="167" fontId="64" fillId="0" borderId="19" xfId="30" applyFont="1" applyFill="1" applyBorder="1" applyAlignment="1">
      <alignment horizontal="center" vertical="center"/>
    </xf>
    <xf numFmtId="10" fontId="64" fillId="0" borderId="19" xfId="37" applyNumberFormat="1" applyFont="1" applyFill="1" applyBorder="1" applyAlignment="1">
      <alignment horizontal="center" vertical="center"/>
    </xf>
    <xf numFmtId="167" fontId="64" fillId="0" borderId="19" xfId="30" applyFont="1" applyFill="1" applyBorder="1" applyAlignment="1">
      <alignment horizontal="left" vertical="center"/>
    </xf>
    <xf numFmtId="171" fontId="64" fillId="0" borderId="19" xfId="37" applyNumberFormat="1" applyFont="1" applyFill="1" applyBorder="1" applyAlignment="1">
      <alignment horizontal="center"/>
    </xf>
    <xf numFmtId="167" fontId="64" fillId="0" borderId="19" xfId="30" applyFont="1" applyFill="1" applyBorder="1"/>
    <xf numFmtId="0" fontId="104" fillId="0" borderId="14" xfId="48" quotePrefix="1" applyNumberFormat="1" applyFont="1" applyFill="1" applyBorder="1" applyAlignment="1">
      <alignment horizontal="left" vertical="center" wrapText="1"/>
    </xf>
    <xf numFmtId="167" fontId="64" fillId="0" borderId="14" xfId="30" applyFont="1" applyFill="1" applyBorder="1" applyAlignment="1">
      <alignment horizontal="center"/>
    </xf>
    <xf numFmtId="10" fontId="64" fillId="0" borderId="14" xfId="37" applyNumberFormat="1" applyFont="1" applyFill="1" applyBorder="1" applyAlignment="1">
      <alignment horizontal="center"/>
    </xf>
    <xf numFmtId="167" fontId="64" fillId="0" borderId="14" xfId="30" applyFont="1" applyFill="1" applyBorder="1" applyAlignment="1">
      <alignment horizontal="left"/>
    </xf>
    <xf numFmtId="0" fontId="104" fillId="0" borderId="33" xfId="48" quotePrefix="1" applyNumberFormat="1" applyFont="1" applyFill="1" applyBorder="1" applyAlignment="1">
      <alignment horizontal="center" vertical="center"/>
    </xf>
    <xf numFmtId="0" fontId="104" fillId="0" borderId="25" xfId="48" quotePrefix="1" applyNumberFormat="1" applyFont="1" applyFill="1" applyBorder="1" applyAlignment="1">
      <alignment horizontal="left" vertical="center" wrapText="1"/>
    </xf>
    <xf numFmtId="167" fontId="64" fillId="0" borderId="25" xfId="30" applyFont="1" applyFill="1" applyBorder="1" applyAlignment="1">
      <alignment horizontal="center" vertical="center"/>
    </xf>
    <xf numFmtId="10" fontId="64" fillId="0" borderId="25" xfId="37" applyNumberFormat="1" applyFont="1" applyFill="1" applyBorder="1" applyAlignment="1">
      <alignment horizontal="center" vertical="center"/>
    </xf>
    <xf numFmtId="167" fontId="64" fillId="0" borderId="25" xfId="30" applyFont="1" applyFill="1" applyBorder="1" applyAlignment="1">
      <alignment horizontal="left" vertical="center"/>
    </xf>
    <xf numFmtId="167" fontId="64" fillId="0" borderId="25" xfId="30" applyFont="1" applyFill="1" applyBorder="1"/>
    <xf numFmtId="0" fontId="64" fillId="0" borderId="4" xfId="29" applyFont="1" applyFill="1" applyBorder="1" applyAlignment="1">
      <alignment horizontal="center" vertical="center"/>
    </xf>
    <xf numFmtId="0" fontId="64" fillId="0" borderId="0" xfId="29" applyFont="1" applyFill="1" applyBorder="1"/>
    <xf numFmtId="167" fontId="64" fillId="0" borderId="0" xfId="30" applyFont="1" applyFill="1" applyBorder="1" applyAlignment="1">
      <alignment horizontal="center" vertical="center"/>
    </xf>
    <xf numFmtId="167" fontId="64" fillId="0" borderId="0" xfId="30" applyFont="1" applyFill="1" applyBorder="1" applyAlignment="1">
      <alignment horizontal="right"/>
    </xf>
    <xf numFmtId="167" fontId="64" fillId="0" borderId="0" xfId="29" applyNumberFormat="1" applyFont="1" applyFill="1" applyBorder="1"/>
    <xf numFmtId="0" fontId="104" fillId="24" borderId="39" xfId="29" applyFont="1" applyFill="1" applyBorder="1" applyAlignment="1">
      <alignment horizontal="center"/>
    </xf>
    <xf numFmtId="0" fontId="48" fillId="24" borderId="9" xfId="47" applyFont="1" applyFill="1" applyBorder="1" applyAlignment="1">
      <alignment horizontal="center" vertical="center"/>
    </xf>
    <xf numFmtId="0" fontId="41" fillId="24" borderId="10" xfId="47" applyFont="1" applyFill="1" applyBorder="1" applyAlignment="1">
      <alignment horizontal="right"/>
    </xf>
    <xf numFmtId="168" fontId="48" fillId="24" borderId="10" xfId="31" applyFont="1" applyFill="1" applyBorder="1" applyAlignment="1">
      <alignment horizontal="center" vertical="center"/>
    </xf>
    <xf numFmtId="10" fontId="71" fillId="24" borderId="10" xfId="37" applyNumberFormat="1" applyFont="1" applyFill="1" applyBorder="1" applyAlignment="1">
      <alignment horizontal="center"/>
    </xf>
    <xf numFmtId="0" fontId="48" fillId="24" borderId="9" xfId="29" applyFont="1" applyFill="1" applyBorder="1" applyAlignment="1">
      <alignment horizontal="center" vertical="center"/>
    </xf>
    <xf numFmtId="0" fontId="48" fillId="24" borderId="10" xfId="29" applyFont="1" applyFill="1" applyBorder="1"/>
    <xf numFmtId="0" fontId="46" fillId="24" borderId="47" xfId="29" applyFont="1" applyFill="1" applyBorder="1" applyAlignment="1">
      <alignment horizontal="center" vertical="center"/>
    </xf>
    <xf numFmtId="0" fontId="48" fillId="24" borderId="48" xfId="29" applyFont="1" applyFill="1" applyBorder="1"/>
    <xf numFmtId="167" fontId="48" fillId="24" borderId="48" xfId="30" applyFont="1" applyFill="1" applyBorder="1" applyAlignment="1">
      <alignment horizontal="center" vertical="center"/>
    </xf>
    <xf numFmtId="4" fontId="48" fillId="24" borderId="48" xfId="30" applyNumberFormat="1" applyFont="1" applyFill="1" applyBorder="1" applyAlignment="1">
      <alignment horizontal="center"/>
    </xf>
    <xf numFmtId="167" fontId="48" fillId="24" borderId="48" xfId="30" applyFont="1" applyFill="1" applyBorder="1" applyAlignment="1">
      <alignment horizontal="right"/>
    </xf>
    <xf numFmtId="10" fontId="71" fillId="24" borderId="48" xfId="37" applyNumberFormat="1" applyFont="1" applyFill="1" applyBorder="1" applyAlignment="1">
      <alignment horizontal="center"/>
    </xf>
    <xf numFmtId="168" fontId="48" fillId="24" borderId="48" xfId="31" applyFont="1" applyFill="1" applyBorder="1" applyAlignment="1">
      <alignment horizontal="center" vertical="center"/>
    </xf>
    <xf numFmtId="0" fontId="109" fillId="0" borderId="12" xfId="30" applyNumberFormat="1" applyFont="1" applyFill="1" applyBorder="1" applyAlignment="1">
      <alignment horizontal="center" vertical="center"/>
    </xf>
    <xf numFmtId="0" fontId="43" fillId="0" borderId="12" xfId="28" applyFont="1" applyFill="1" applyBorder="1" applyAlignment="1">
      <alignment vertical="distributed"/>
    </xf>
    <xf numFmtId="0" fontId="59" fillId="0" borderId="12" xfId="30" applyNumberFormat="1" applyFont="1" applyFill="1" applyBorder="1" applyAlignment="1">
      <alignment horizontal="center" vertical="center"/>
    </xf>
    <xf numFmtId="49" fontId="59" fillId="0" borderId="12" xfId="30" applyNumberFormat="1" applyFont="1" applyFill="1" applyBorder="1" applyAlignment="1">
      <alignment horizontal="center" vertical="center"/>
    </xf>
    <xf numFmtId="0" fontId="25" fillId="0" borderId="12" xfId="0" applyFont="1" applyFill="1" applyBorder="1" applyAlignment="1">
      <alignment horizontal="left" wrapText="1"/>
    </xf>
    <xf numFmtId="0" fontId="25" fillId="0" borderId="12" xfId="0" applyFont="1" applyFill="1" applyBorder="1" applyAlignment="1">
      <alignment horizontal="center"/>
    </xf>
    <xf numFmtId="49" fontId="64" fillId="0" borderId="12" xfId="36" applyNumberFormat="1" applyFont="1" applyFill="1" applyBorder="1" applyAlignment="1">
      <alignment horizontal="center" vertical="center" wrapText="1"/>
    </xf>
    <xf numFmtId="0" fontId="49" fillId="8" borderId="44" xfId="0" applyFont="1" applyFill="1" applyBorder="1" applyAlignment="1">
      <alignment horizontal="left" vertical="top" wrapText="1"/>
    </xf>
    <xf numFmtId="0" fontId="51" fillId="11" borderId="45" xfId="0" applyFont="1" applyFill="1" applyBorder="1" applyAlignment="1">
      <alignment horizontal="left" vertical="top" wrapText="1"/>
    </xf>
    <xf numFmtId="0" fontId="51" fillId="11" borderId="45" xfId="0" applyFont="1" applyFill="1" applyBorder="1" applyAlignment="1">
      <alignment horizontal="right" vertical="top" wrapText="1"/>
    </xf>
    <xf numFmtId="0" fontId="51" fillId="11" borderId="45" xfId="0" applyFont="1" applyFill="1" applyBorder="1" applyAlignment="1">
      <alignment horizontal="center" vertical="top" wrapText="1"/>
    </xf>
    <xf numFmtId="169" fontId="51" fillId="11" borderId="45" xfId="0" applyNumberFormat="1" applyFont="1" applyFill="1" applyBorder="1" applyAlignment="1">
      <alignment horizontal="right" vertical="top" wrapText="1"/>
    </xf>
    <xf numFmtId="4" fontId="51" fillId="11" borderId="45" xfId="0" applyNumberFormat="1" applyFont="1" applyFill="1" applyBorder="1" applyAlignment="1">
      <alignment horizontal="right" vertical="top" wrapText="1"/>
    </xf>
    <xf numFmtId="0" fontId="64" fillId="0" borderId="12" xfId="36" applyNumberFormat="1" applyFont="1" applyFill="1" applyBorder="1" applyAlignment="1">
      <alignment horizontal="center" vertical="center"/>
    </xf>
    <xf numFmtId="0" fontId="12" fillId="0" borderId="12" xfId="0" applyFont="1" applyFill="1" applyBorder="1" applyAlignment="1">
      <alignment horizontal="center"/>
    </xf>
    <xf numFmtId="0" fontId="43" fillId="0" borderId="12" xfId="35" applyFont="1" applyFill="1" applyBorder="1" applyAlignment="1">
      <alignment vertical="distributed" wrapText="1"/>
    </xf>
    <xf numFmtId="0" fontId="43" fillId="0" borderId="12" xfId="1" applyNumberFormat="1" applyFont="1" applyFill="1" applyBorder="1" applyAlignment="1" applyProtection="1">
      <alignment horizontal="center"/>
    </xf>
    <xf numFmtId="4" fontId="43" fillId="0" borderId="12" xfId="1" applyNumberFormat="1" applyFont="1" applyFill="1" applyBorder="1" applyAlignment="1" applyProtection="1">
      <alignment horizontal="right"/>
    </xf>
    <xf numFmtId="167" fontId="43" fillId="0" borderId="12" xfId="36" applyFont="1" applyFill="1" applyBorder="1" applyAlignment="1">
      <alignment horizontal="center"/>
    </xf>
    <xf numFmtId="4" fontId="43" fillId="0" borderId="12" xfId="44" applyNumberFormat="1" applyFont="1" applyFill="1" applyBorder="1" applyAlignment="1">
      <alignment horizontal="right"/>
    </xf>
    <xf numFmtId="0" fontId="110" fillId="0" borderId="12" xfId="30" applyNumberFormat="1" applyFont="1" applyFill="1" applyBorder="1" applyAlignment="1">
      <alignment horizontal="center" vertical="center"/>
    </xf>
    <xf numFmtId="0" fontId="21" fillId="0" borderId="12" xfId="8" applyFont="1" applyFill="1" applyBorder="1" applyAlignment="1">
      <alignment vertical="distributed" wrapText="1"/>
    </xf>
    <xf numFmtId="0" fontId="112" fillId="0" borderId="12" xfId="30" applyNumberFormat="1" applyFont="1" applyFill="1" applyBorder="1" applyAlignment="1">
      <alignment horizontal="center" vertical="center" wrapText="1"/>
    </xf>
    <xf numFmtId="167" fontId="25" fillId="0" borderId="12" xfId="30" applyFont="1" applyFill="1" applyBorder="1" applyAlignment="1">
      <alignment horizontal="center" vertical="center" wrapText="1"/>
    </xf>
    <xf numFmtId="167" fontId="25" fillId="0" borderId="12" xfId="30" applyFont="1" applyFill="1" applyBorder="1" applyAlignment="1">
      <alignment horizontal="right" vertical="center" wrapText="1"/>
    </xf>
    <xf numFmtId="0" fontId="113" fillId="20" borderId="12" xfId="51" applyFont="1" applyFill="1" applyBorder="1" applyAlignment="1">
      <alignment horizontal="center" vertical="center" wrapText="1"/>
    </xf>
    <xf numFmtId="0" fontId="113" fillId="20" borderId="12" xfId="51" applyFont="1" applyFill="1" applyBorder="1" applyAlignment="1">
      <alignment horizontal="left" vertical="center" wrapText="1"/>
    </xf>
    <xf numFmtId="0" fontId="113" fillId="0" borderId="12" xfId="51" applyFont="1" applyBorder="1" applyAlignment="1">
      <alignment horizontal="center" vertical="center" wrapText="1"/>
    </xf>
    <xf numFmtId="0" fontId="113" fillId="0" borderId="12" xfId="51" applyFont="1" applyBorder="1" applyAlignment="1">
      <alignment horizontal="left" vertical="center" wrapText="1"/>
    </xf>
    <xf numFmtId="2" fontId="113" fillId="0" borderId="12" xfId="51" applyNumberFormat="1" applyFont="1" applyBorder="1" applyAlignment="1">
      <alignment horizontal="center" vertical="center" wrapText="1"/>
    </xf>
    <xf numFmtId="0" fontId="113" fillId="0" borderId="0" xfId="51" applyFont="1" applyBorder="1" applyAlignment="1">
      <alignment horizontal="center" vertical="center" wrapText="1"/>
    </xf>
    <xf numFmtId="0" fontId="113" fillId="0" borderId="0" xfId="51" applyFont="1" applyBorder="1" applyAlignment="1">
      <alignment horizontal="left" vertical="center" wrapText="1"/>
    </xf>
    <xf numFmtId="2" fontId="113" fillId="0" borderId="0" xfId="51" applyNumberFormat="1" applyFont="1" applyBorder="1" applyAlignment="1">
      <alignment horizontal="center" vertical="center" wrapText="1"/>
    </xf>
    <xf numFmtId="0" fontId="106" fillId="0" borderId="0" xfId="0" applyFont="1"/>
    <xf numFmtId="2" fontId="113" fillId="0" borderId="12" xfId="51" applyNumberFormat="1" applyFont="1" applyFill="1" applyBorder="1" applyAlignment="1">
      <alignment horizontal="center" vertical="center" wrapText="1"/>
    </xf>
    <xf numFmtId="0" fontId="114" fillId="3" borderId="12" xfId="51" applyFont="1" applyFill="1" applyBorder="1" applyAlignment="1">
      <alignment horizontal="center" vertical="center" wrapText="1"/>
    </xf>
    <xf numFmtId="2" fontId="114" fillId="3" borderId="12" xfId="51" applyNumberFormat="1" applyFont="1" applyFill="1" applyBorder="1" applyAlignment="1">
      <alignment horizontal="center" vertical="center" wrapText="1"/>
    </xf>
    <xf numFmtId="0" fontId="43" fillId="0" borderId="12" xfId="0" applyFont="1" applyFill="1" applyBorder="1" applyAlignment="1">
      <alignment vertical="center" wrapText="1"/>
    </xf>
    <xf numFmtId="0" fontId="112" fillId="0" borderId="12" xfId="30" quotePrefix="1" applyNumberFormat="1" applyFont="1" applyFill="1" applyBorder="1" applyAlignment="1">
      <alignment horizontal="center" vertical="center" wrapText="1"/>
    </xf>
    <xf numFmtId="0" fontId="25" fillId="0" borderId="12" xfId="0" quotePrefix="1" applyFont="1" applyFill="1" applyBorder="1" applyAlignment="1">
      <alignment horizontal="left" vertical="center" wrapText="1"/>
    </xf>
    <xf numFmtId="4" fontId="41" fillId="0" borderId="0" xfId="29" applyNumberFormat="1" applyFont="1" applyFill="1" applyBorder="1" applyAlignment="1">
      <alignment horizontal="center" vertical="center"/>
    </xf>
    <xf numFmtId="4" fontId="26" fillId="0" borderId="0" xfId="25" applyNumberFormat="1"/>
    <xf numFmtId="0" fontId="26" fillId="23" borderId="0" xfId="25" applyFill="1"/>
    <xf numFmtId="0" fontId="26" fillId="23" borderId="12" xfId="25" applyFill="1" applyBorder="1"/>
    <xf numFmtId="0" fontId="108" fillId="23" borderId="12" xfId="0" applyFont="1" applyFill="1" applyBorder="1" applyAlignment="1">
      <alignment horizontal="left" vertical="center" wrapText="1" indent="1"/>
    </xf>
    <xf numFmtId="4" fontId="26" fillId="23" borderId="12" xfId="25" applyNumberFormat="1" applyFill="1" applyBorder="1"/>
    <xf numFmtId="4" fontId="116" fillId="23" borderId="12" xfId="25" applyNumberFormat="1" applyFont="1" applyFill="1" applyBorder="1"/>
    <xf numFmtId="0" fontId="26" fillId="0" borderId="12" xfId="25" applyBorder="1" applyAlignment="1">
      <alignment horizontal="center"/>
    </xf>
    <xf numFmtId="0" fontId="26" fillId="0" borderId="12" xfId="25" applyBorder="1" applyAlignment="1">
      <alignment wrapText="1"/>
    </xf>
    <xf numFmtId="4" fontId="26" fillId="0" borderId="12" xfId="25" applyNumberFormat="1" applyBorder="1" applyAlignment="1">
      <alignment horizontal="center"/>
    </xf>
    <xf numFmtId="4" fontId="26" fillId="0" borderId="12" xfId="25" applyNumberFormat="1" applyBorder="1"/>
    <xf numFmtId="0" fontId="26" fillId="23" borderId="12" xfId="25" applyFill="1" applyBorder="1" applyAlignment="1">
      <alignment horizontal="center"/>
    </xf>
    <xf numFmtId="0" fontId="117" fillId="0" borderId="12" xfId="0" applyFont="1" applyBorder="1" applyAlignment="1">
      <alignment wrapText="1"/>
    </xf>
    <xf numFmtId="0" fontId="41" fillId="0" borderId="12" xfId="8" applyFont="1" applyFill="1" applyBorder="1" applyAlignment="1">
      <alignment vertical="distributed" wrapText="1"/>
    </xf>
    <xf numFmtId="0" fontId="41" fillId="0" borderId="12" xfId="28" applyFont="1" applyFill="1" applyBorder="1" applyAlignment="1">
      <alignment vertical="distributed"/>
    </xf>
    <xf numFmtId="0" fontId="118" fillId="0" borderId="14" xfId="48" applyFont="1" applyFill="1" applyBorder="1" applyAlignment="1">
      <alignment horizontal="right" vertical="center"/>
    </xf>
    <xf numFmtId="49" fontId="93" fillId="0" borderId="0" xfId="25" applyNumberFormat="1" applyFont="1" applyFill="1" applyBorder="1" applyAlignment="1">
      <alignment horizontal="center" vertical="center"/>
    </xf>
    <xf numFmtId="0" fontId="88" fillId="0" borderId="0" xfId="25" applyFont="1" applyFill="1" applyBorder="1" applyAlignment="1">
      <alignment horizontal="center" vertical="center"/>
    </xf>
    <xf numFmtId="0" fontId="115" fillId="0" borderId="0" xfId="25" applyFont="1"/>
    <xf numFmtId="0" fontId="115" fillId="0" borderId="0" xfId="25" applyFont="1" applyAlignment="1">
      <alignment horizontal="center" vertical="center"/>
    </xf>
    <xf numFmtId="0" fontId="37" fillId="22" borderId="0" xfId="25" applyFont="1" applyFill="1" applyAlignment="1">
      <alignment horizontal="center" vertical="center"/>
    </xf>
    <xf numFmtId="0" fontId="108" fillId="0" borderId="0" xfId="50" applyFont="1" applyFill="1"/>
    <xf numFmtId="0" fontId="115" fillId="0" borderId="0" xfId="50" applyFont="1" applyFill="1"/>
    <xf numFmtId="0" fontId="111" fillId="0" borderId="0" xfId="50" applyFont="1" applyFill="1"/>
    <xf numFmtId="0" fontId="40" fillId="0" borderId="0" xfId="50" applyFont="1" applyFill="1" applyAlignment="1">
      <alignment vertical="center"/>
    </xf>
    <xf numFmtId="0" fontId="75" fillId="0" borderId="31" xfId="29" applyFont="1" applyFill="1" applyBorder="1" applyAlignment="1">
      <alignment horizontal="center"/>
    </xf>
    <xf numFmtId="167" fontId="79" fillId="0" borderId="31" xfId="29" applyNumberFormat="1" applyFont="1" applyFill="1" applyBorder="1"/>
    <xf numFmtId="0" fontId="79" fillId="0" borderId="0" xfId="47" applyFont="1" applyFill="1" applyBorder="1" applyAlignment="1">
      <alignment horizontal="center"/>
    </xf>
    <xf numFmtId="10" fontId="79" fillId="0" borderId="0" xfId="37" applyNumberFormat="1" applyFont="1" applyFill="1" applyBorder="1"/>
    <xf numFmtId="10" fontId="79" fillId="0" borderId="0" xfId="29" applyNumberFormat="1" applyFont="1" applyFill="1" applyBorder="1"/>
    <xf numFmtId="0" fontId="79" fillId="0" borderId="0" xfId="29" applyFont="1" applyFill="1" applyBorder="1"/>
    <xf numFmtId="0" fontId="79" fillId="0" borderId="12" xfId="47" applyFont="1" applyFill="1" applyBorder="1" applyAlignment="1">
      <alignment horizontal="center"/>
    </xf>
    <xf numFmtId="10" fontId="79" fillId="0" borderId="12" xfId="37" applyNumberFormat="1" applyFont="1" applyFill="1" applyBorder="1"/>
    <xf numFmtId="0" fontId="79" fillId="0" borderId="0" xfId="29" applyFont="1" applyFill="1" applyBorder="1" applyAlignment="1">
      <alignment horizontal="center"/>
    </xf>
    <xf numFmtId="0" fontId="74" fillId="7" borderId="14" xfId="29" applyFont="1" applyFill="1" applyBorder="1" applyAlignment="1">
      <alignment horizontal="center"/>
    </xf>
    <xf numFmtId="0" fontId="120" fillId="0" borderId="0" xfId="0" applyFont="1"/>
    <xf numFmtId="0" fontId="73" fillId="0" borderId="0" xfId="28" applyFont="1" applyAlignment="1">
      <alignment vertical="center"/>
    </xf>
    <xf numFmtId="0" fontId="108" fillId="20" borderId="12" xfId="51" applyFont="1" applyFill="1" applyBorder="1" applyAlignment="1">
      <alignment horizontal="center" vertical="center" wrapText="1"/>
    </xf>
    <xf numFmtId="0" fontId="108" fillId="23" borderId="12" xfId="25" applyFont="1" applyFill="1" applyBorder="1" applyAlignment="1">
      <alignment horizontal="center" vertical="center"/>
    </xf>
    <xf numFmtId="4" fontId="22" fillId="0" borderId="12" xfId="1" applyNumberFormat="1" applyFont="1" applyFill="1" applyBorder="1" applyAlignment="1" applyProtection="1">
      <alignment horizontal="right"/>
    </xf>
    <xf numFmtId="4" fontId="25" fillId="0" borderId="12" xfId="1" applyNumberFormat="1" applyFont="1" applyBorder="1" applyProtection="1"/>
    <xf numFmtId="167" fontId="46" fillId="0" borderId="0" xfId="27" applyFont="1" applyFill="1" applyBorder="1" applyAlignment="1" applyProtection="1">
      <alignment horizontal="left" vertical="center"/>
      <protection locked="0"/>
    </xf>
    <xf numFmtId="4" fontId="46" fillId="0" borderId="0" xfId="29" applyNumberFormat="1" applyFont="1" applyFill="1" applyBorder="1" applyAlignment="1">
      <alignment horizontal="left" vertical="center"/>
    </xf>
    <xf numFmtId="0" fontId="46" fillId="0" borderId="0" xfId="30" applyNumberFormat="1" applyFont="1" applyFill="1" applyBorder="1" applyAlignment="1">
      <alignment vertical="center"/>
    </xf>
    <xf numFmtId="0" fontId="46" fillId="0" borderId="0" xfId="28" applyFont="1" applyFill="1" applyAlignment="1">
      <alignment vertical="distributed"/>
    </xf>
    <xf numFmtId="10" fontId="43" fillId="4" borderId="0" xfId="37" applyNumberFormat="1" applyFont="1" applyFill="1" applyBorder="1" applyAlignment="1"/>
    <xf numFmtId="3" fontId="41" fillId="0" borderId="7" xfId="29" applyNumberFormat="1" applyFont="1" applyFill="1" applyBorder="1"/>
    <xf numFmtId="0" fontId="41" fillId="0" borderId="7" xfId="29" applyFont="1" applyFill="1" applyBorder="1"/>
    <xf numFmtId="172" fontId="44" fillId="4" borderId="7" xfId="31" applyNumberFormat="1" applyFont="1" applyFill="1" applyBorder="1" applyAlignment="1" applyProtection="1">
      <alignment wrapText="1"/>
      <protection locked="0"/>
    </xf>
    <xf numFmtId="49" fontId="46" fillId="25" borderId="0" xfId="32" applyNumberFormat="1" applyFont="1" applyFill="1" applyBorder="1" applyAlignment="1" applyProtection="1">
      <alignment horizontal="center" vertical="center"/>
      <protection locked="0"/>
    </xf>
    <xf numFmtId="49" fontId="64" fillId="25" borderId="0" xfId="32" applyNumberFormat="1" applyFont="1" applyFill="1" applyBorder="1" applyAlignment="1" applyProtection="1">
      <alignment horizontal="right" vertical="center"/>
      <protection locked="0"/>
    </xf>
    <xf numFmtId="49" fontId="64" fillId="25" borderId="0" xfId="32" quotePrefix="1" applyNumberFormat="1" applyFont="1" applyFill="1" applyBorder="1" applyAlignment="1" applyProtection="1">
      <alignment horizontal="center" vertical="center"/>
      <protection locked="0"/>
    </xf>
    <xf numFmtId="167" fontId="65" fillId="25" borderId="12" xfId="30" quotePrefix="1" applyFont="1" applyFill="1" applyBorder="1" applyAlignment="1" applyProtection="1">
      <alignment horizontal="center" vertical="center"/>
    </xf>
    <xf numFmtId="0" fontId="20" fillId="0" borderId="0" xfId="28" applyFont="1" applyAlignment="1">
      <alignment vertical="center"/>
    </xf>
    <xf numFmtId="0" fontId="9" fillId="0" borderId="12" xfId="1" applyNumberFormat="1" applyFont="1" applyFill="1" applyBorder="1" applyAlignment="1" applyProtection="1">
      <alignment horizontal="center" vertical="center"/>
    </xf>
    <xf numFmtId="166" fontId="9" fillId="0" borderId="12" xfId="1" applyFont="1" applyFill="1" applyBorder="1" applyAlignment="1" applyProtection="1">
      <alignment horizontal="center"/>
    </xf>
    <xf numFmtId="4" fontId="9" fillId="0" borderId="12" xfId="1" applyNumberFormat="1" applyFont="1" applyFill="1" applyBorder="1" applyAlignment="1" applyProtection="1">
      <alignment horizontal="right"/>
    </xf>
    <xf numFmtId="4" fontId="11" fillId="0" borderId="12" xfId="17" applyNumberFormat="1" applyFont="1" applyFill="1" applyBorder="1" applyAlignment="1" applyProtection="1">
      <alignment horizontal="right"/>
    </xf>
    <xf numFmtId="164" fontId="4" fillId="0" borderId="12" xfId="3" applyFont="1" applyFill="1" applyBorder="1" applyAlignment="1" applyProtection="1">
      <alignment horizontal="right"/>
    </xf>
    <xf numFmtId="10" fontId="71" fillId="0" borderId="12" xfId="37" applyNumberFormat="1" applyFont="1" applyFill="1" applyBorder="1" applyAlignment="1">
      <alignment horizontal="center"/>
    </xf>
    <xf numFmtId="167" fontId="46" fillId="0" borderId="0" xfId="30" applyFont="1" applyFill="1" applyBorder="1" applyAlignment="1">
      <alignment horizontal="center" wrapText="1"/>
    </xf>
    <xf numFmtId="167" fontId="71" fillId="0" borderId="0" xfId="30" applyFont="1" applyFill="1" applyBorder="1" applyAlignment="1">
      <alignment horizontal="center"/>
    </xf>
    <xf numFmtId="0" fontId="7" fillId="0" borderId="12" xfId="1" applyNumberFormat="1" applyFont="1" applyFill="1" applyBorder="1" applyAlignment="1" applyProtection="1">
      <alignment horizontal="center" vertical="center"/>
    </xf>
    <xf numFmtId="0" fontId="7" fillId="0" borderId="12" xfId="1" applyNumberFormat="1" applyFont="1" applyFill="1" applyBorder="1" applyAlignment="1" applyProtection="1">
      <alignment horizontal="center" vertical="center"/>
    </xf>
    <xf numFmtId="167" fontId="73" fillId="0" borderId="0" xfId="30" applyFont="1" applyAlignment="1"/>
    <xf numFmtId="0" fontId="41" fillId="0" borderId="12" xfId="0" applyFont="1" applyFill="1" applyBorder="1" applyAlignment="1">
      <alignment vertical="center" wrapText="1"/>
    </xf>
    <xf numFmtId="0" fontId="109" fillId="0" borderId="14" xfId="30" applyNumberFormat="1" applyFont="1" applyFill="1" applyBorder="1" applyAlignment="1">
      <alignment horizontal="center" vertical="center"/>
    </xf>
    <xf numFmtId="0" fontId="43" fillId="0" borderId="12" xfId="28" applyFont="1" applyFill="1" applyBorder="1" applyAlignment="1">
      <alignment vertical="distributed" wrapText="1"/>
    </xf>
    <xf numFmtId="167" fontId="43" fillId="0" borderId="12" xfId="30" applyFont="1" applyFill="1" applyBorder="1" applyAlignment="1">
      <alignment horizontal="center"/>
    </xf>
    <xf numFmtId="4" fontId="43" fillId="0" borderId="12" xfId="30" applyNumberFormat="1" applyFont="1" applyFill="1" applyBorder="1" applyAlignment="1">
      <alignment horizontal="right"/>
    </xf>
    <xf numFmtId="0" fontId="43" fillId="0" borderId="12" xfId="28" applyFont="1" applyBorder="1" applyAlignment="1">
      <alignment vertical="center"/>
    </xf>
    <xf numFmtId="0" fontId="123" fillId="0" borderId="12" xfId="0" applyFont="1" applyBorder="1" applyAlignment="1">
      <alignment wrapText="1"/>
    </xf>
    <xf numFmtId="0" fontId="61" fillId="0" borderId="12" xfId="28" applyFont="1" applyBorder="1" applyAlignment="1">
      <alignment vertical="center"/>
    </xf>
    <xf numFmtId="0" fontId="43" fillId="0" borderId="24" xfId="30" applyNumberFormat="1" applyFont="1" applyFill="1" applyBorder="1" applyAlignment="1">
      <alignment horizontal="center" vertical="center"/>
    </xf>
    <xf numFmtId="4" fontId="58" fillId="0" borderId="0" xfId="30" applyNumberFormat="1" applyFont="1" applyAlignment="1"/>
    <xf numFmtId="43" fontId="20" fillId="0" borderId="0" xfId="28" applyNumberFormat="1" applyFont="1" applyAlignment="1">
      <alignment vertical="center"/>
    </xf>
    <xf numFmtId="43" fontId="61" fillId="0" borderId="0" xfId="28" applyNumberFormat="1" applyFont="1" applyAlignment="1">
      <alignment vertical="center"/>
    </xf>
    <xf numFmtId="43" fontId="73" fillId="0" borderId="0" xfId="28" applyNumberFormat="1" applyFont="1" applyAlignment="1">
      <alignment vertical="center"/>
    </xf>
    <xf numFmtId="172" fontId="70" fillId="0" borderId="0" xfId="28" applyNumberFormat="1" applyFont="1" applyAlignment="1">
      <alignment vertical="center"/>
    </xf>
    <xf numFmtId="0" fontId="41" fillId="17" borderId="23" xfId="28" applyFont="1" applyFill="1" applyBorder="1" applyAlignment="1">
      <alignment vertical="distributed" wrapText="1"/>
    </xf>
    <xf numFmtId="0" fontId="41" fillId="17" borderId="32" xfId="28" applyFont="1" applyFill="1" applyBorder="1" applyAlignment="1">
      <alignment vertical="distributed" wrapText="1"/>
    </xf>
    <xf numFmtId="0" fontId="41" fillId="17" borderId="24" xfId="28" applyFont="1" applyFill="1" applyBorder="1" applyAlignment="1">
      <alignment vertical="distributed" wrapText="1"/>
    </xf>
    <xf numFmtId="0" fontId="41" fillId="17" borderId="23" xfId="28" applyFont="1" applyFill="1" applyBorder="1" applyAlignment="1">
      <alignment horizontal="left" vertical="distributed" wrapText="1"/>
    </xf>
    <xf numFmtId="0" fontId="41" fillId="17" borderId="32" xfId="28" applyFont="1" applyFill="1" applyBorder="1" applyAlignment="1">
      <alignment horizontal="left" vertical="distributed" wrapText="1"/>
    </xf>
    <xf numFmtId="0" fontId="41" fillId="17" borderId="24" xfId="28" applyFont="1" applyFill="1" applyBorder="1" applyAlignment="1">
      <alignment horizontal="left" vertical="distributed" wrapText="1"/>
    </xf>
    <xf numFmtId="168" fontId="42" fillId="0" borderId="29" xfId="31" applyFont="1" applyFill="1" applyBorder="1" applyAlignment="1" applyProtection="1">
      <alignment horizontal="center" vertical="center" wrapText="1"/>
      <protection locked="0"/>
    </xf>
    <xf numFmtId="168" fontId="42" fillId="0" borderId="30" xfId="31" applyFont="1" applyFill="1" applyBorder="1" applyAlignment="1" applyProtection="1">
      <alignment horizontal="center" vertical="center" wrapText="1"/>
      <protection locked="0"/>
    </xf>
    <xf numFmtId="168" fontId="42" fillId="0" borderId="26" xfId="31" applyFont="1" applyFill="1" applyBorder="1" applyAlignment="1" applyProtection="1">
      <alignment horizontal="center" vertical="center" wrapText="1"/>
      <protection locked="0"/>
    </xf>
    <xf numFmtId="49" fontId="44" fillId="0" borderId="31" xfId="32" applyNumberFormat="1" applyFont="1" applyFill="1" applyBorder="1" applyAlignment="1" applyProtection="1">
      <alignment horizontal="center" vertical="center" wrapText="1"/>
      <protection locked="0"/>
    </xf>
    <xf numFmtId="49" fontId="44" fillId="0" borderId="0" xfId="32" applyNumberFormat="1" applyFont="1" applyFill="1" applyBorder="1" applyAlignment="1" applyProtection="1">
      <alignment horizontal="center" vertical="center" wrapText="1"/>
      <protection locked="0"/>
    </xf>
    <xf numFmtId="49" fontId="44" fillId="0" borderId="18" xfId="32" applyNumberFormat="1" applyFont="1" applyFill="1" applyBorder="1" applyAlignment="1" applyProtection="1">
      <alignment horizontal="center" vertical="center" wrapText="1"/>
      <protection locked="0"/>
    </xf>
    <xf numFmtId="49" fontId="21" fillId="0" borderId="31" xfId="32" applyNumberFormat="1" applyFont="1" applyFill="1" applyBorder="1" applyAlignment="1" applyProtection="1">
      <alignment horizontal="center" vertical="center" wrapText="1"/>
      <protection locked="0"/>
    </xf>
    <xf numFmtId="49" fontId="21" fillId="0" borderId="0" xfId="32" applyNumberFormat="1" applyFont="1" applyFill="1" applyBorder="1" applyAlignment="1" applyProtection="1">
      <alignment horizontal="center" vertical="center" wrapText="1"/>
      <protection locked="0"/>
    </xf>
    <xf numFmtId="49" fontId="21" fillId="0" borderId="18" xfId="32" applyNumberFormat="1" applyFont="1" applyFill="1" applyBorder="1" applyAlignment="1" applyProtection="1">
      <alignment horizontal="center" vertical="center" wrapText="1"/>
      <protection locked="0"/>
    </xf>
    <xf numFmtId="49" fontId="41" fillId="0" borderId="0" xfId="26" applyNumberFormat="1" applyFont="1" applyFill="1" applyBorder="1" applyAlignment="1" applyProtection="1">
      <alignment horizontal="left" vertical="center" wrapText="1"/>
      <protection locked="0"/>
    </xf>
    <xf numFmtId="0" fontId="66" fillId="16" borderId="23" xfId="27" applyNumberFormat="1" applyFont="1" applyFill="1" applyBorder="1" applyAlignment="1" applyProtection="1">
      <alignment horizontal="center" vertical="center"/>
      <protection locked="0"/>
    </xf>
    <xf numFmtId="0" fontId="66" fillId="16" borderId="32" xfId="27" applyNumberFormat="1" applyFont="1" applyFill="1" applyBorder="1" applyAlignment="1" applyProtection="1">
      <alignment horizontal="center" vertical="center"/>
      <protection locked="0"/>
    </xf>
    <xf numFmtId="0" fontId="66" fillId="16" borderId="24" xfId="27" applyNumberFormat="1" applyFont="1" applyFill="1" applyBorder="1" applyAlignment="1" applyProtection="1">
      <alignment horizontal="center" vertical="center"/>
      <protection locked="0"/>
    </xf>
    <xf numFmtId="0" fontId="37" fillId="24" borderId="23" xfId="27" applyNumberFormat="1" applyFont="1" applyFill="1" applyBorder="1" applyAlignment="1" applyProtection="1">
      <alignment horizontal="center" vertical="center"/>
      <protection locked="0"/>
    </xf>
    <xf numFmtId="0" fontId="37" fillId="24" borderId="32" xfId="27" applyNumberFormat="1" applyFont="1" applyFill="1" applyBorder="1" applyAlignment="1" applyProtection="1">
      <alignment horizontal="center" vertical="center"/>
      <protection locked="0"/>
    </xf>
    <xf numFmtId="0" fontId="37" fillId="24" borderId="24" xfId="27" applyNumberFormat="1" applyFont="1" applyFill="1" applyBorder="1" applyAlignment="1" applyProtection="1">
      <alignment horizontal="center" vertical="center"/>
      <protection locked="0"/>
    </xf>
    <xf numFmtId="0" fontId="48" fillId="24" borderId="12" xfId="28" applyFont="1" applyFill="1" applyBorder="1" applyAlignment="1">
      <alignment horizontal="center" vertical="distributed" wrapText="1"/>
    </xf>
    <xf numFmtId="0" fontId="41" fillId="17" borderId="22" xfId="28" applyFont="1" applyFill="1" applyBorder="1" applyAlignment="1">
      <alignment horizontal="left" vertical="distributed" wrapText="1"/>
    </xf>
    <xf numFmtId="0" fontId="41" fillId="17" borderId="37" xfId="28" applyFont="1" applyFill="1" applyBorder="1" applyAlignment="1">
      <alignment horizontal="left" vertical="distributed" wrapText="1"/>
    </xf>
    <xf numFmtId="0" fontId="41" fillId="17" borderId="21" xfId="28" applyFont="1" applyFill="1" applyBorder="1" applyAlignment="1">
      <alignment horizontal="left" vertical="distributed" wrapText="1"/>
    </xf>
    <xf numFmtId="0" fontId="41" fillId="0" borderId="12" xfId="28" applyFont="1" applyFill="1" applyBorder="1" applyAlignment="1">
      <alignment horizontal="left" vertical="distributed" wrapText="1"/>
    </xf>
    <xf numFmtId="0" fontId="41" fillId="24" borderId="12" xfId="28" applyFont="1" applyFill="1" applyBorder="1" applyAlignment="1">
      <alignment horizontal="center" vertical="distributed"/>
    </xf>
    <xf numFmtId="0" fontId="41" fillId="0" borderId="12" xfId="30" applyNumberFormat="1" applyFont="1" applyBorder="1" applyAlignment="1">
      <alignment horizontal="right"/>
    </xf>
    <xf numFmtId="167" fontId="41" fillId="24" borderId="23" xfId="30" applyFont="1" applyFill="1" applyBorder="1" applyAlignment="1">
      <alignment horizontal="right"/>
    </xf>
    <xf numFmtId="167" fontId="41" fillId="24" borderId="32" xfId="30" applyFont="1" applyFill="1" applyBorder="1" applyAlignment="1">
      <alignment horizontal="right"/>
    </xf>
    <xf numFmtId="167" fontId="41" fillId="24" borderId="24" xfId="30" applyFont="1" applyFill="1" applyBorder="1" applyAlignment="1">
      <alignment horizontal="right"/>
    </xf>
    <xf numFmtId="167" fontId="71" fillId="0" borderId="37" xfId="30" applyFont="1" applyFill="1" applyBorder="1" applyAlignment="1">
      <alignment horizontal="center"/>
    </xf>
    <xf numFmtId="0" fontId="46" fillId="0" borderId="30" xfId="30" applyNumberFormat="1" applyFont="1" applyFill="1" applyBorder="1" applyAlignment="1">
      <alignment horizontal="center" vertical="center" wrapText="1"/>
    </xf>
    <xf numFmtId="0" fontId="64" fillId="0" borderId="0" xfId="30" applyNumberFormat="1" applyFont="1" applyFill="1" applyBorder="1" applyAlignment="1">
      <alignment horizontal="center" vertical="center" wrapText="1"/>
    </xf>
    <xf numFmtId="167" fontId="64" fillId="0" borderId="0" xfId="30" applyFont="1" applyFill="1" applyBorder="1" applyAlignment="1">
      <alignment horizontal="center"/>
    </xf>
    <xf numFmtId="167" fontId="46" fillId="0" borderId="0" xfId="30" applyFont="1" applyFill="1" applyBorder="1" applyAlignment="1">
      <alignment horizontal="center" wrapText="1"/>
    </xf>
    <xf numFmtId="168" fontId="67" fillId="0" borderId="29" xfId="31" applyFont="1" applyFill="1" applyBorder="1" applyAlignment="1" applyProtection="1">
      <alignment horizontal="center" vertical="center" wrapText="1"/>
      <protection locked="0"/>
    </xf>
    <xf numFmtId="168" fontId="67" fillId="0" borderId="30" xfId="31" applyFont="1" applyFill="1" applyBorder="1" applyAlignment="1" applyProtection="1">
      <alignment horizontal="center" vertical="center" wrapText="1"/>
      <protection locked="0"/>
    </xf>
    <xf numFmtId="168" fontId="67" fillId="0" borderId="26" xfId="31" applyFont="1" applyFill="1" applyBorder="1" applyAlignment="1" applyProtection="1">
      <alignment horizontal="center" vertical="center" wrapText="1"/>
      <protection locked="0"/>
    </xf>
    <xf numFmtId="49" fontId="102" fillId="0" borderId="31" xfId="32" applyNumberFormat="1" applyFont="1" applyFill="1" applyBorder="1" applyAlignment="1" applyProtection="1">
      <alignment horizontal="center" vertical="center" wrapText="1"/>
      <protection locked="0"/>
    </xf>
    <xf numFmtId="49" fontId="102" fillId="0" borderId="0" xfId="32" applyNumberFormat="1" applyFont="1" applyFill="1" applyBorder="1" applyAlignment="1" applyProtection="1">
      <alignment horizontal="center" vertical="center" wrapText="1"/>
      <protection locked="0"/>
    </xf>
    <xf numFmtId="49" fontId="102" fillId="0" borderId="18" xfId="32" applyNumberFormat="1" applyFont="1" applyFill="1" applyBorder="1" applyAlignment="1" applyProtection="1">
      <alignment horizontal="center" vertical="center" wrapText="1"/>
      <protection locked="0"/>
    </xf>
    <xf numFmtId="49" fontId="41" fillId="0" borderId="31" xfId="32" applyNumberFormat="1" applyFont="1" applyFill="1" applyBorder="1" applyAlignment="1" applyProtection="1">
      <alignment horizontal="center" vertical="center" wrapText="1"/>
      <protection locked="0"/>
    </xf>
    <xf numFmtId="49" fontId="41" fillId="0" borderId="0" xfId="32" applyNumberFormat="1" applyFont="1" applyFill="1" applyBorder="1" applyAlignment="1" applyProtection="1">
      <alignment horizontal="center" vertical="center" wrapText="1"/>
      <protection locked="0"/>
    </xf>
    <xf numFmtId="49" fontId="41" fillId="0" borderId="18" xfId="32" applyNumberFormat="1" applyFont="1" applyFill="1" applyBorder="1" applyAlignment="1" applyProtection="1">
      <alignment horizontal="center" vertical="center" wrapText="1"/>
      <protection locked="0"/>
    </xf>
    <xf numFmtId="49" fontId="48" fillId="25" borderId="0" xfId="32" quotePrefix="1" applyNumberFormat="1" applyFont="1" applyFill="1" applyBorder="1" applyAlignment="1" applyProtection="1">
      <alignment horizontal="center" vertical="center"/>
      <protection locked="0"/>
    </xf>
    <xf numFmtId="49" fontId="48" fillId="25" borderId="18" xfId="32" quotePrefix="1" applyNumberFormat="1" applyFont="1" applyFill="1" applyBorder="1" applyAlignment="1" applyProtection="1">
      <alignment horizontal="center" vertical="center"/>
      <protection locked="0"/>
    </xf>
    <xf numFmtId="10" fontId="48" fillId="25" borderId="23" xfId="37" applyNumberFormat="1" applyFont="1" applyFill="1" applyBorder="1" applyAlignment="1" applyProtection="1">
      <alignment horizontal="center" vertical="center"/>
    </xf>
    <xf numFmtId="10" fontId="48" fillId="25" borderId="24" xfId="37" applyNumberFormat="1" applyFont="1" applyFill="1" applyBorder="1" applyAlignment="1" applyProtection="1">
      <alignment horizontal="center" vertical="center"/>
    </xf>
    <xf numFmtId="0" fontId="6" fillId="0" borderId="0" xfId="19" applyNumberFormat="1" applyFont="1" applyBorder="1" applyAlignment="1" applyProtection="1">
      <alignment horizontal="left" vertical="center"/>
      <protection locked="0"/>
    </xf>
    <xf numFmtId="49" fontId="71" fillId="0" borderId="0" xfId="26" applyNumberFormat="1" applyFont="1" applyFill="1" applyBorder="1" applyAlignment="1" applyProtection="1">
      <alignment horizontal="right" vertical="center"/>
      <protection locked="0"/>
    </xf>
    <xf numFmtId="49" fontId="71" fillId="15" borderId="0" xfId="26" applyNumberFormat="1" applyFont="1" applyFill="1" applyBorder="1" applyAlignment="1" applyProtection="1">
      <alignment horizontal="right" vertical="center"/>
      <protection locked="0"/>
    </xf>
    <xf numFmtId="0" fontId="102" fillId="24" borderId="12" xfId="27" applyNumberFormat="1" applyFont="1" applyFill="1" applyBorder="1" applyAlignment="1" applyProtection="1">
      <alignment horizontal="center" vertical="center"/>
      <protection locked="0"/>
    </xf>
    <xf numFmtId="0" fontId="8" fillId="0" borderId="0" xfId="20" applyNumberFormat="1" applyFont="1" applyBorder="1" applyAlignment="1" applyProtection="1">
      <alignment horizontal="left" vertical="center"/>
      <protection locked="0"/>
    </xf>
    <xf numFmtId="0" fontId="7" fillId="0" borderId="12" xfId="1" applyNumberFormat="1" applyFont="1" applyFill="1" applyBorder="1" applyAlignment="1" applyProtection="1">
      <alignment horizontal="center" vertical="center"/>
    </xf>
    <xf numFmtId="0" fontId="23" fillId="0" borderId="0" xfId="1" applyNumberFormat="1" applyFont="1" applyBorder="1" applyAlignment="1" applyProtection="1">
      <alignment horizontal="left" vertical="center"/>
    </xf>
    <xf numFmtId="167" fontId="71" fillId="0" borderId="0" xfId="30" applyFont="1" applyFill="1" applyBorder="1" applyAlignment="1">
      <alignment horizontal="center"/>
    </xf>
    <xf numFmtId="0" fontId="46" fillId="0" borderId="0" xfId="30" applyNumberFormat="1" applyFont="1" applyFill="1" applyBorder="1" applyAlignment="1">
      <alignment horizontal="center" vertical="center" wrapText="1"/>
    </xf>
    <xf numFmtId="0" fontId="50" fillId="9" borderId="67" xfId="0" applyFont="1" applyFill="1" applyBorder="1" applyAlignment="1">
      <alignment horizontal="left" vertical="top" wrapText="1"/>
    </xf>
    <xf numFmtId="0" fontId="50" fillId="9" borderId="68" xfId="0" applyFont="1" applyFill="1" applyBorder="1" applyAlignment="1">
      <alignment horizontal="left" vertical="top" wrapText="1"/>
    </xf>
    <xf numFmtId="0" fontId="49" fillId="8" borderId="67" xfId="0" applyFont="1" applyFill="1" applyBorder="1" applyAlignment="1">
      <alignment horizontal="left" vertical="top" wrapText="1"/>
    </xf>
    <xf numFmtId="0" fontId="49" fillId="8" borderId="68" xfId="0" applyFont="1" applyFill="1" applyBorder="1" applyAlignment="1">
      <alignment horizontal="left" vertical="top" wrapText="1"/>
    </xf>
    <xf numFmtId="0" fontId="51" fillId="10" borderId="67" xfId="0" applyFont="1" applyFill="1" applyBorder="1" applyAlignment="1">
      <alignment horizontal="left" vertical="top" wrapText="1"/>
    </xf>
    <xf numFmtId="0" fontId="51" fillId="10" borderId="68" xfId="0" applyFont="1" applyFill="1" applyBorder="1" applyAlignment="1">
      <alignment horizontal="left" vertical="top" wrapText="1"/>
    </xf>
    <xf numFmtId="0" fontId="51" fillId="9" borderId="46" xfId="0" applyFont="1" applyFill="1" applyBorder="1" applyAlignment="1">
      <alignment horizontal="right" vertical="top" wrapText="1"/>
    </xf>
    <xf numFmtId="0" fontId="51" fillId="9" borderId="0" xfId="0" applyFont="1" applyFill="1" applyAlignment="1">
      <alignment horizontal="right" vertical="top" wrapText="1"/>
    </xf>
    <xf numFmtId="0" fontId="51" fillId="10" borderId="45" xfId="0" applyFont="1" applyFill="1" applyBorder="1" applyAlignment="1">
      <alignment horizontal="left" vertical="top" wrapText="1"/>
    </xf>
    <xf numFmtId="0" fontId="50" fillId="9" borderId="45" xfId="0" applyFont="1" applyFill="1" applyBorder="1" applyAlignment="1">
      <alignment horizontal="left" vertical="top" wrapText="1"/>
    </xf>
    <xf numFmtId="0" fontId="49" fillId="8" borderId="45" xfId="0" applyFont="1" applyFill="1" applyBorder="1" applyAlignment="1">
      <alignment horizontal="left" vertical="top" wrapText="1"/>
    </xf>
    <xf numFmtId="0" fontId="51" fillId="11" borderId="45" xfId="0" applyFont="1" applyFill="1" applyBorder="1" applyAlignment="1">
      <alignment horizontal="left" vertical="top" wrapText="1"/>
    </xf>
    <xf numFmtId="49" fontId="71" fillId="0" borderId="0" xfId="26" applyNumberFormat="1" applyFont="1" applyFill="1" applyBorder="1" applyAlignment="1" applyProtection="1">
      <alignment horizontal="left" vertical="center"/>
      <protection locked="0"/>
    </xf>
    <xf numFmtId="0" fontId="51" fillId="9" borderId="0" xfId="25" applyFont="1" applyFill="1" applyAlignment="1">
      <alignment horizontal="right" vertical="top" wrapText="1"/>
    </xf>
    <xf numFmtId="0" fontId="41" fillId="24" borderId="34" xfId="25" applyFont="1" applyFill="1" applyBorder="1" applyAlignment="1">
      <alignment horizontal="center"/>
    </xf>
    <xf numFmtId="0" fontId="41" fillId="24" borderId="35" xfId="25" applyFont="1" applyFill="1" applyBorder="1" applyAlignment="1">
      <alignment horizontal="center"/>
    </xf>
    <xf numFmtId="0" fontId="41" fillId="24" borderId="36" xfId="25" applyFont="1" applyFill="1" applyBorder="1" applyAlignment="1">
      <alignment horizontal="center"/>
    </xf>
    <xf numFmtId="0" fontId="51" fillId="9" borderId="65" xfId="0" applyFont="1" applyFill="1" applyBorder="1" applyAlignment="1">
      <alignment horizontal="right" vertical="top" wrapText="1"/>
    </xf>
    <xf numFmtId="0" fontId="51" fillId="9" borderId="46" xfId="25" applyFont="1" applyFill="1" applyBorder="1" applyAlignment="1">
      <alignment horizontal="right" vertical="top" wrapText="1"/>
    </xf>
    <xf numFmtId="0" fontId="48" fillId="0" borderId="31" xfId="27" applyNumberFormat="1" applyFont="1" applyFill="1" applyBorder="1" applyAlignment="1" applyProtection="1">
      <alignment horizontal="left" vertical="center" wrapText="1"/>
      <protection locked="0"/>
    </xf>
    <xf numFmtId="10" fontId="48" fillId="25" borderId="0" xfId="37" applyNumberFormat="1" applyFont="1" applyFill="1" applyBorder="1" applyAlignment="1" applyProtection="1">
      <alignment horizontal="center" vertical="center"/>
    </xf>
    <xf numFmtId="10" fontId="48" fillId="25" borderId="18" xfId="37" applyNumberFormat="1" applyFont="1" applyFill="1" applyBorder="1" applyAlignment="1" applyProtection="1">
      <alignment horizontal="center" vertical="center"/>
    </xf>
    <xf numFmtId="49" fontId="48" fillId="25" borderId="0" xfId="32" applyNumberFormat="1" applyFont="1" applyFill="1" applyBorder="1" applyAlignment="1" applyProtection="1">
      <alignment horizontal="right" vertical="center"/>
      <protection locked="0"/>
    </xf>
    <xf numFmtId="49" fontId="82" fillId="4" borderId="4" xfId="26" applyNumberFormat="1" applyFont="1" applyFill="1" applyBorder="1" applyAlignment="1" applyProtection="1">
      <alignment horizontal="left" vertical="center"/>
      <protection locked="0"/>
    </xf>
    <xf numFmtId="49" fontId="82" fillId="4" borderId="0" xfId="26" applyNumberFormat="1" applyFont="1" applyFill="1" applyBorder="1" applyAlignment="1" applyProtection="1">
      <alignment horizontal="left" vertical="center"/>
      <protection locked="0"/>
    </xf>
    <xf numFmtId="49" fontId="82" fillId="4" borderId="0" xfId="26" applyNumberFormat="1" applyFont="1" applyFill="1" applyBorder="1" applyAlignment="1" applyProtection="1">
      <alignment horizontal="center" vertical="center"/>
      <protection locked="0"/>
    </xf>
    <xf numFmtId="172" fontId="21" fillId="4" borderId="7" xfId="31" applyNumberFormat="1" applyFont="1" applyFill="1" applyBorder="1" applyAlignment="1" applyProtection="1">
      <alignment horizontal="center" wrapText="1"/>
      <protection locked="0"/>
    </xf>
    <xf numFmtId="172" fontId="44" fillId="4" borderId="7" xfId="31" applyNumberFormat="1" applyFont="1" applyFill="1" applyBorder="1" applyAlignment="1" applyProtection="1">
      <alignment horizontal="center" wrapText="1"/>
      <protection locked="0"/>
    </xf>
    <xf numFmtId="168" fontId="42" fillId="4" borderId="4" xfId="31" applyFont="1" applyFill="1" applyBorder="1" applyAlignment="1" applyProtection="1">
      <alignment horizontal="center" vertical="center" wrapText="1"/>
      <protection locked="0"/>
    </xf>
    <xf numFmtId="168" fontId="42" fillId="4" borderId="0" xfId="31" applyFont="1" applyFill="1" applyBorder="1" applyAlignment="1" applyProtection="1">
      <alignment horizontal="center" vertical="center" wrapText="1"/>
      <protection locked="0"/>
    </xf>
    <xf numFmtId="49" fontId="44" fillId="4" borderId="4" xfId="32" applyNumberFormat="1" applyFont="1" applyFill="1" applyBorder="1" applyAlignment="1" applyProtection="1">
      <alignment horizontal="center" vertical="center" wrapText="1"/>
      <protection locked="0"/>
    </xf>
    <xf numFmtId="49" fontId="44" fillId="4" borderId="0" xfId="32" applyNumberFormat="1" applyFont="1" applyFill="1" applyBorder="1" applyAlignment="1" applyProtection="1">
      <alignment horizontal="center" vertical="center" wrapText="1"/>
      <protection locked="0"/>
    </xf>
    <xf numFmtId="49" fontId="21" fillId="4" borderId="4" xfId="32" applyNumberFormat="1" applyFont="1" applyFill="1" applyBorder="1" applyAlignment="1" applyProtection="1">
      <alignment horizontal="center" vertical="center" wrapText="1"/>
      <protection locked="0"/>
    </xf>
    <xf numFmtId="49" fontId="21" fillId="4" borderId="0" xfId="32" applyNumberFormat="1" applyFont="1" applyFill="1" applyBorder="1" applyAlignment="1" applyProtection="1">
      <alignment horizontal="center" vertical="center" wrapText="1"/>
      <protection locked="0"/>
    </xf>
    <xf numFmtId="0" fontId="44" fillId="4" borderId="4" xfId="27" applyNumberFormat="1" applyFont="1" applyFill="1" applyBorder="1" applyAlignment="1" applyProtection="1">
      <alignment horizontal="left" vertical="center" wrapText="1"/>
      <protection locked="0"/>
    </xf>
    <xf numFmtId="0" fontId="44" fillId="4" borderId="0" xfId="27" applyNumberFormat="1" applyFont="1" applyFill="1" applyBorder="1" applyAlignment="1" applyProtection="1">
      <alignment horizontal="left" vertical="center" wrapText="1"/>
      <protection locked="0"/>
    </xf>
    <xf numFmtId="49" fontId="45" fillId="4" borderId="0" xfId="26" applyNumberFormat="1" applyFont="1" applyFill="1" applyBorder="1" applyAlignment="1" applyProtection="1">
      <alignment horizontal="center" vertical="center" wrapText="1"/>
      <protection locked="0"/>
    </xf>
    <xf numFmtId="49" fontId="41" fillId="4" borderId="4" xfId="32" applyNumberFormat="1" applyFont="1" applyFill="1" applyBorder="1" applyAlignment="1" applyProtection="1">
      <alignment horizontal="center" vertical="center" wrapText="1"/>
      <protection locked="0"/>
    </xf>
    <xf numFmtId="49" fontId="41" fillId="4" borderId="0" xfId="32" applyNumberFormat="1" applyFont="1" applyFill="1" applyBorder="1" applyAlignment="1" applyProtection="1">
      <alignment horizontal="center" vertical="center" wrapText="1"/>
      <protection locked="0"/>
    </xf>
    <xf numFmtId="49" fontId="102" fillId="4" borderId="4" xfId="32" applyNumberFormat="1" applyFont="1" applyFill="1" applyBorder="1" applyAlignment="1" applyProtection="1">
      <alignment horizontal="center" vertical="center" wrapText="1"/>
      <protection locked="0"/>
    </xf>
    <xf numFmtId="49" fontId="102" fillId="4" borderId="0" xfId="32" applyNumberFormat="1" applyFont="1" applyFill="1" applyBorder="1" applyAlignment="1" applyProtection="1">
      <alignment horizontal="center" vertical="center" wrapText="1"/>
      <protection locked="0"/>
    </xf>
    <xf numFmtId="168" fontId="67" fillId="4" borderId="1" xfId="31" applyFont="1" applyFill="1" applyBorder="1" applyAlignment="1" applyProtection="1">
      <alignment horizontal="center" vertical="center" wrapText="1"/>
      <protection locked="0"/>
    </xf>
    <xf numFmtId="168" fontId="67" fillId="4" borderId="2" xfId="31" applyFont="1" applyFill="1" applyBorder="1" applyAlignment="1" applyProtection="1">
      <alignment horizontal="center" vertical="center" wrapText="1"/>
      <protection locked="0"/>
    </xf>
    <xf numFmtId="0" fontId="108" fillId="4" borderId="6" xfId="27" applyNumberFormat="1" applyFont="1" applyFill="1" applyBorder="1" applyAlignment="1" applyProtection="1">
      <alignment horizontal="left" vertical="center"/>
      <protection locked="0"/>
    </xf>
    <xf numFmtId="0" fontId="108" fillId="4" borderId="7" xfId="27" applyNumberFormat="1" applyFont="1" applyFill="1" applyBorder="1" applyAlignment="1" applyProtection="1">
      <alignment horizontal="left" vertical="center"/>
      <protection locked="0"/>
    </xf>
    <xf numFmtId="4" fontId="41" fillId="4" borderId="7" xfId="37" applyNumberFormat="1" applyFont="1" applyFill="1" applyBorder="1" applyAlignment="1">
      <alignment horizontal="center" vertical="justify"/>
    </xf>
    <xf numFmtId="0" fontId="38" fillId="0" borderId="34" xfId="48" applyFont="1" applyFill="1" applyBorder="1" applyAlignment="1">
      <alignment horizontal="center" vertical="center"/>
    </xf>
    <xf numFmtId="0" fontId="38" fillId="0" borderId="35" xfId="48" applyFont="1" applyFill="1" applyBorder="1" applyAlignment="1">
      <alignment horizontal="center" vertical="center"/>
    </xf>
    <xf numFmtId="0" fontId="104" fillId="24" borderId="41" xfId="29" applyFont="1" applyFill="1" applyBorder="1" applyAlignment="1">
      <alignment horizontal="center" vertical="center"/>
    </xf>
    <xf numFmtId="0" fontId="104" fillId="24" borderId="38" xfId="29" applyFont="1" applyFill="1" applyBorder="1" applyAlignment="1">
      <alignment horizontal="center" vertical="center"/>
    </xf>
    <xf numFmtId="0" fontId="104" fillId="24" borderId="42" xfId="48" applyFont="1" applyFill="1" applyBorder="1" applyAlignment="1">
      <alignment horizontal="center" vertical="center" wrapText="1"/>
    </xf>
    <xf numFmtId="0" fontId="104" fillId="24" borderId="39" xfId="48" applyFont="1" applyFill="1" applyBorder="1" applyAlignment="1">
      <alignment horizontal="center" vertical="center" wrapText="1"/>
    </xf>
    <xf numFmtId="4" fontId="104" fillId="24" borderId="42" xfId="30" applyNumberFormat="1" applyFont="1" applyFill="1" applyBorder="1" applyAlignment="1">
      <alignment horizontal="center" vertical="center" wrapText="1"/>
    </xf>
    <xf numFmtId="4" fontId="104" fillId="24" borderId="39" xfId="30" applyNumberFormat="1" applyFont="1" applyFill="1" applyBorder="1" applyAlignment="1">
      <alignment horizontal="center" vertical="center" wrapText="1"/>
    </xf>
    <xf numFmtId="167" fontId="104" fillId="24" borderId="42" xfId="30" applyFont="1" applyFill="1" applyBorder="1" applyAlignment="1">
      <alignment horizontal="center" vertical="center" wrapText="1"/>
    </xf>
    <xf numFmtId="167" fontId="104" fillId="24" borderId="39" xfId="30" applyFont="1" applyFill="1" applyBorder="1" applyAlignment="1">
      <alignment horizontal="center" vertical="center" wrapText="1"/>
    </xf>
    <xf numFmtId="167" fontId="65" fillId="24" borderId="42" xfId="30" applyFont="1" applyFill="1" applyBorder="1" applyAlignment="1">
      <alignment horizontal="center" vertical="center" wrapText="1"/>
    </xf>
    <xf numFmtId="167" fontId="65" fillId="24" borderId="39" xfId="30" applyFont="1" applyFill="1" applyBorder="1" applyAlignment="1">
      <alignment horizontal="center" vertical="center" wrapText="1"/>
    </xf>
    <xf numFmtId="0" fontId="104" fillId="24" borderId="42" xfId="29" applyFont="1" applyFill="1" applyBorder="1" applyAlignment="1">
      <alignment horizontal="center"/>
    </xf>
    <xf numFmtId="0" fontId="77" fillId="0" borderId="12" xfId="47" applyFont="1" applyFill="1" applyBorder="1" applyAlignment="1">
      <alignment horizontal="center" vertical="center"/>
    </xf>
    <xf numFmtId="49" fontId="46" fillId="4" borderId="4" xfId="26" applyNumberFormat="1" applyFont="1" applyFill="1" applyBorder="1" applyAlignment="1" applyProtection="1">
      <alignment horizontal="left" vertical="center" wrapText="1"/>
      <protection locked="0"/>
    </xf>
    <xf numFmtId="49" fontId="46" fillId="4" borderId="0" xfId="26" applyNumberFormat="1" applyFont="1" applyFill="1" applyBorder="1" applyAlignment="1" applyProtection="1">
      <alignment horizontal="left" vertical="center" wrapText="1"/>
      <protection locked="0"/>
    </xf>
    <xf numFmtId="10" fontId="43" fillId="4" borderId="0" xfId="37" applyNumberFormat="1" applyFont="1" applyFill="1" applyBorder="1" applyAlignment="1">
      <alignment horizontal="center"/>
    </xf>
    <xf numFmtId="49" fontId="43" fillId="4" borderId="0" xfId="37" applyNumberFormat="1" applyFont="1" applyFill="1" applyBorder="1" applyAlignment="1">
      <alignment horizontal="center"/>
    </xf>
    <xf numFmtId="0" fontId="76" fillId="0" borderId="23" xfId="29" applyFont="1" applyFill="1" applyBorder="1" applyAlignment="1">
      <alignment horizontal="center"/>
    </xf>
    <xf numFmtId="0" fontId="76" fillId="0" borderId="24" xfId="29" applyFont="1" applyFill="1" applyBorder="1" applyAlignment="1">
      <alignment horizontal="center"/>
    </xf>
    <xf numFmtId="0" fontId="37" fillId="4" borderId="4" xfId="29" applyFont="1" applyFill="1" applyBorder="1" applyAlignment="1">
      <alignment horizontal="left" vertical="center" wrapText="1"/>
    </xf>
    <xf numFmtId="0" fontId="37" fillId="4" borderId="0" xfId="29" applyFont="1" applyFill="1" applyBorder="1" applyAlignment="1">
      <alignment horizontal="left" vertical="center" wrapText="1"/>
    </xf>
    <xf numFmtId="0" fontId="98" fillId="19" borderId="12" xfId="28" applyFont="1" applyFill="1" applyBorder="1" applyAlignment="1">
      <alignment horizontal="center" vertical="center" wrapText="1"/>
    </xf>
    <xf numFmtId="0" fontId="32" fillId="20" borderId="12" xfId="28" applyFont="1" applyFill="1" applyBorder="1" applyAlignment="1">
      <alignment horizontal="center"/>
    </xf>
    <xf numFmtId="0" fontId="88" fillId="21" borderId="12" xfId="28" applyFont="1" applyFill="1" applyBorder="1" applyAlignment="1">
      <alignment horizontal="center" vertical="center"/>
    </xf>
    <xf numFmtId="0" fontId="31" fillId="21" borderId="12" xfId="28" applyFont="1" applyFill="1" applyBorder="1" applyAlignment="1">
      <alignment horizontal="center" vertical="center"/>
    </xf>
    <xf numFmtId="0" fontId="31" fillId="13" borderId="12" xfId="28" applyFont="1" applyFill="1" applyBorder="1" applyAlignment="1">
      <alignment horizontal="center" vertical="center"/>
    </xf>
    <xf numFmtId="0" fontId="31" fillId="0" borderId="12" xfId="28" applyFont="1" applyFill="1" applyBorder="1" applyAlignment="1">
      <alignment horizontal="center" vertical="center"/>
    </xf>
    <xf numFmtId="0" fontId="31" fillId="13" borderId="12" xfId="28" applyFont="1" applyFill="1" applyBorder="1" applyAlignment="1">
      <alignment horizontal="center" vertical="center" wrapText="1"/>
    </xf>
    <xf numFmtId="0" fontId="31" fillId="0" borderId="12" xfId="28" applyFont="1" applyFill="1" applyBorder="1" applyAlignment="1">
      <alignment horizontal="center" vertical="center" wrapText="1"/>
    </xf>
    <xf numFmtId="0" fontId="35" fillId="4" borderId="1" xfId="25" applyFont="1" applyFill="1" applyBorder="1" applyAlignment="1">
      <alignment horizontal="center"/>
    </xf>
    <xf numFmtId="0" fontId="35" fillId="4" borderId="2" xfId="25" applyFont="1" applyFill="1" applyBorder="1" applyAlignment="1">
      <alignment horizontal="center"/>
    </xf>
    <xf numFmtId="0" fontId="35" fillId="4" borderId="3" xfId="25" applyFont="1" applyFill="1" applyBorder="1" applyAlignment="1">
      <alignment horizontal="center"/>
    </xf>
    <xf numFmtId="0" fontId="30" fillId="4" borderId="4" xfId="25" applyFont="1" applyFill="1" applyBorder="1" applyAlignment="1">
      <alignment horizontal="center"/>
    </xf>
    <xf numFmtId="0" fontId="30" fillId="4" borderId="0" xfId="25" applyFont="1" applyFill="1" applyBorder="1" applyAlignment="1">
      <alignment horizontal="center"/>
    </xf>
    <xf numFmtId="0" fontId="30" fillId="4" borderId="5" xfId="25" applyFont="1" applyFill="1" applyBorder="1" applyAlignment="1">
      <alignment horizontal="center"/>
    </xf>
    <xf numFmtId="0" fontId="32" fillId="4" borderId="4" xfId="25" applyFont="1" applyFill="1" applyBorder="1" applyAlignment="1">
      <alignment horizontal="center"/>
    </xf>
    <xf numFmtId="0" fontId="32" fillId="4" borderId="0" xfId="25" applyFont="1" applyFill="1" applyBorder="1" applyAlignment="1">
      <alignment horizontal="center"/>
    </xf>
    <xf numFmtId="0" fontId="32" fillId="4" borderId="5" xfId="25" applyFont="1" applyFill="1" applyBorder="1" applyAlignment="1">
      <alignment horizontal="center"/>
    </xf>
    <xf numFmtId="0" fontId="80" fillId="4" borderId="55" xfId="25" applyFont="1" applyFill="1" applyBorder="1" applyAlignment="1">
      <alignment horizontal="center"/>
    </xf>
    <xf numFmtId="0" fontId="80" fillId="4" borderId="37" xfId="25" applyFont="1" applyFill="1" applyBorder="1" applyAlignment="1">
      <alignment horizontal="center"/>
    </xf>
    <xf numFmtId="0" fontId="80" fillId="4" borderId="56" xfId="25" applyFont="1" applyFill="1" applyBorder="1" applyAlignment="1">
      <alignment horizontal="center"/>
    </xf>
    <xf numFmtId="0" fontId="81" fillId="21" borderId="23" xfId="27" applyNumberFormat="1" applyFont="1" applyFill="1" applyBorder="1" applyAlignment="1" applyProtection="1">
      <alignment horizontal="center" vertical="center" wrapText="1"/>
      <protection locked="0"/>
    </xf>
    <xf numFmtId="0" fontId="81" fillId="21" borderId="32" xfId="27" applyNumberFormat="1" applyFont="1" applyFill="1" applyBorder="1" applyAlignment="1" applyProtection="1">
      <alignment horizontal="center" vertical="center" wrapText="1"/>
      <protection locked="0"/>
    </xf>
    <xf numFmtId="49" fontId="88" fillId="21" borderId="23" xfId="26" applyNumberFormat="1" applyFont="1" applyFill="1" applyBorder="1" applyAlignment="1" applyProtection="1">
      <alignment horizontal="center" vertical="center"/>
      <protection locked="0"/>
    </xf>
    <xf numFmtId="49" fontId="88" fillId="21" borderId="32" xfId="26" applyNumberFormat="1" applyFont="1" applyFill="1" applyBorder="1" applyAlignment="1" applyProtection="1">
      <alignment horizontal="center" vertical="center"/>
      <protection locked="0"/>
    </xf>
    <xf numFmtId="49" fontId="88" fillId="21" borderId="24" xfId="26" applyNumberFormat="1" applyFont="1" applyFill="1" applyBorder="1" applyAlignment="1" applyProtection="1">
      <alignment horizontal="center" vertical="center"/>
      <protection locked="0"/>
    </xf>
    <xf numFmtId="0" fontId="28" fillId="21" borderId="12" xfId="28" applyFont="1" applyFill="1" applyBorder="1" applyAlignment="1">
      <alignment horizontal="left"/>
    </xf>
    <xf numFmtId="0" fontId="98" fillId="19" borderId="12" xfId="28" applyFont="1" applyFill="1" applyBorder="1" applyAlignment="1">
      <alignment horizontal="center"/>
    </xf>
    <xf numFmtId="0" fontId="28" fillId="21" borderId="12" xfId="28" applyFont="1" applyFill="1" applyBorder="1" applyAlignment="1">
      <alignment horizontal="center"/>
    </xf>
    <xf numFmtId="0" fontId="28" fillId="21" borderId="12" xfId="28" applyFill="1" applyBorder="1" applyAlignment="1">
      <alignment horizontal="center"/>
    </xf>
    <xf numFmtId="0" fontId="32" fillId="21" borderId="12" xfId="28" applyFont="1" applyFill="1" applyBorder="1" applyAlignment="1">
      <alignment horizontal="center"/>
    </xf>
    <xf numFmtId="0" fontId="28" fillId="21" borderId="12" xfId="28" applyFont="1" applyFill="1" applyBorder="1" applyAlignment="1">
      <alignment horizontal="left" vertical="center" wrapText="1"/>
    </xf>
    <xf numFmtId="0" fontId="86" fillId="0" borderId="0" xfId="25" applyFont="1" applyFill="1" applyBorder="1" applyAlignment="1">
      <alignment horizontal="center" vertical="center" textRotation="90"/>
    </xf>
    <xf numFmtId="49" fontId="30" fillId="20" borderId="34" xfId="25" applyNumberFormat="1" applyFont="1" applyFill="1" applyBorder="1" applyAlignment="1">
      <alignment horizontal="center" vertical="center" wrapText="1"/>
    </xf>
    <xf numFmtId="0" fontId="30" fillId="20" borderId="35" xfId="25" applyFont="1" applyFill="1" applyBorder="1" applyAlignment="1">
      <alignment horizontal="center" vertical="center" wrapText="1"/>
    </xf>
    <xf numFmtId="0" fontId="30" fillId="20" borderId="36" xfId="25" applyFont="1" applyFill="1" applyBorder="1" applyAlignment="1">
      <alignment horizontal="center" vertical="center" wrapText="1"/>
    </xf>
    <xf numFmtId="173" fontId="87" fillId="0" borderId="0" xfId="25" applyNumberFormat="1" applyFont="1" applyFill="1" applyBorder="1" applyAlignment="1">
      <alignment horizontal="center" vertical="center"/>
    </xf>
    <xf numFmtId="168" fontId="42" fillId="0" borderId="1" xfId="31" applyFont="1" applyFill="1" applyBorder="1" applyAlignment="1" applyProtection="1">
      <alignment horizontal="center" vertical="center" wrapText="1"/>
      <protection locked="0"/>
    </xf>
    <xf numFmtId="168" fontId="42" fillId="0" borderId="2" xfId="31" applyFont="1" applyFill="1" applyBorder="1" applyAlignment="1" applyProtection="1">
      <alignment horizontal="center" vertical="center" wrapText="1"/>
      <protection locked="0"/>
    </xf>
    <xf numFmtId="168" fontId="42" fillId="0" borderId="3" xfId="31" applyFont="1" applyFill="1" applyBorder="1" applyAlignment="1" applyProtection="1">
      <alignment horizontal="center" vertical="center" wrapText="1"/>
      <protection locked="0"/>
    </xf>
    <xf numFmtId="49" fontId="44" fillId="0" borderId="4" xfId="32" applyNumberFormat="1" applyFont="1" applyFill="1" applyBorder="1" applyAlignment="1" applyProtection="1">
      <alignment horizontal="center" vertical="center" wrapText="1"/>
      <protection locked="0"/>
    </xf>
    <xf numFmtId="49" fontId="44" fillId="0" borderId="5" xfId="32" applyNumberFormat="1" applyFont="1" applyFill="1" applyBorder="1" applyAlignment="1" applyProtection="1">
      <alignment horizontal="center" vertical="center" wrapText="1"/>
      <protection locked="0"/>
    </xf>
    <xf numFmtId="49" fontId="21" fillId="0" borderId="4" xfId="32" applyNumberFormat="1" applyFont="1" applyFill="1" applyBorder="1" applyAlignment="1" applyProtection="1">
      <alignment horizontal="center" vertical="center" wrapText="1"/>
      <protection locked="0"/>
    </xf>
    <xf numFmtId="49" fontId="21" fillId="0" borderId="5" xfId="32" applyNumberFormat="1" applyFont="1" applyFill="1" applyBorder="1" applyAlignment="1" applyProtection="1">
      <alignment horizontal="center" vertical="center" wrapText="1"/>
      <protection locked="0"/>
    </xf>
    <xf numFmtId="0" fontId="83" fillId="19" borderId="1" xfId="25" applyFont="1" applyFill="1" applyBorder="1" applyAlignment="1">
      <alignment horizontal="center" vertical="center"/>
    </xf>
    <xf numFmtId="0" fontId="83" fillId="19" borderId="2" xfId="25" applyFont="1" applyFill="1" applyBorder="1" applyAlignment="1">
      <alignment horizontal="center" vertical="center"/>
    </xf>
    <xf numFmtId="0" fontId="83" fillId="19" borderId="3" xfId="25" applyFont="1" applyFill="1" applyBorder="1" applyAlignment="1">
      <alignment horizontal="center" vertical="center"/>
    </xf>
    <xf numFmtId="0" fontId="83" fillId="19" borderId="6" xfId="25" applyFont="1" applyFill="1" applyBorder="1" applyAlignment="1">
      <alignment horizontal="center" vertical="center"/>
    </xf>
    <xf numFmtId="0" fontId="83" fillId="19" borderId="7" xfId="25" applyFont="1" applyFill="1" applyBorder="1" applyAlignment="1">
      <alignment horizontal="center" vertical="center"/>
    </xf>
    <xf numFmtId="0" fontId="83" fillId="19" borderId="8" xfId="25" applyFont="1" applyFill="1" applyBorder="1" applyAlignment="1">
      <alignment horizontal="center" vertical="center"/>
    </xf>
    <xf numFmtId="10" fontId="28" fillId="21" borderId="23" xfId="49" applyNumberFormat="1" applyFont="1" applyFill="1" applyBorder="1" applyAlignment="1">
      <alignment horizontal="center" vertical="center"/>
    </xf>
    <xf numFmtId="10" fontId="28" fillId="21" borderId="24" xfId="49" applyNumberFormat="1" applyFont="1" applyFill="1" applyBorder="1" applyAlignment="1">
      <alignment horizontal="center" vertical="center"/>
    </xf>
    <xf numFmtId="4" fontId="91" fillId="0" borderId="0" xfId="25" applyNumberFormat="1" applyFont="1" applyAlignment="1">
      <alignment horizontal="center" wrapText="1"/>
    </xf>
    <xf numFmtId="49" fontId="92" fillId="19" borderId="34" xfId="25" applyNumberFormat="1" applyFont="1" applyFill="1" applyBorder="1" applyAlignment="1">
      <alignment horizontal="center" vertical="center"/>
    </xf>
    <xf numFmtId="49" fontId="92" fillId="19" borderId="35" xfId="25" applyNumberFormat="1" applyFont="1" applyFill="1" applyBorder="1" applyAlignment="1">
      <alignment horizontal="center" vertical="center"/>
    </xf>
    <xf numFmtId="49" fontId="92" fillId="19" borderId="36" xfId="25" applyNumberFormat="1" applyFont="1" applyFill="1" applyBorder="1" applyAlignment="1">
      <alignment horizontal="center" vertical="center"/>
    </xf>
    <xf numFmtId="49" fontId="94" fillId="19" borderId="41" xfId="25" applyNumberFormat="1" applyFont="1" applyFill="1" applyBorder="1" applyAlignment="1">
      <alignment horizontal="center" vertical="center" wrapText="1"/>
    </xf>
    <xf numFmtId="49" fontId="94" fillId="19" borderId="42" xfId="25" applyNumberFormat="1" applyFont="1" applyFill="1" applyBorder="1" applyAlignment="1">
      <alignment horizontal="center" vertical="center" wrapText="1"/>
    </xf>
    <xf numFmtId="49" fontId="94" fillId="19" borderId="50" xfId="25" applyNumberFormat="1" applyFont="1" applyFill="1" applyBorder="1" applyAlignment="1">
      <alignment horizontal="center" vertical="center" wrapText="1"/>
    </xf>
    <xf numFmtId="49" fontId="94" fillId="19" borderId="43" xfId="25" applyNumberFormat="1" applyFont="1" applyFill="1" applyBorder="1" applyAlignment="1">
      <alignment horizontal="center" vertical="center" wrapText="1"/>
    </xf>
    <xf numFmtId="49" fontId="94" fillId="19" borderId="27" xfId="25" applyNumberFormat="1" applyFont="1" applyFill="1" applyBorder="1" applyAlignment="1">
      <alignment horizontal="center" vertical="center" wrapText="1"/>
    </xf>
    <xf numFmtId="49" fontId="94" fillId="19" borderId="12" xfId="25" applyNumberFormat="1" applyFont="1" applyFill="1" applyBorder="1" applyAlignment="1">
      <alignment horizontal="center" vertical="center" wrapText="1"/>
    </xf>
    <xf numFmtId="49" fontId="94" fillId="19" borderId="23" xfId="25" applyNumberFormat="1" applyFont="1" applyFill="1" applyBorder="1" applyAlignment="1">
      <alignment horizontal="center" vertical="center" wrapText="1"/>
    </xf>
    <xf numFmtId="49" fontId="94" fillId="19" borderId="16" xfId="25" applyNumberFormat="1" applyFont="1" applyFill="1" applyBorder="1" applyAlignment="1">
      <alignment horizontal="center" vertical="center" wrapText="1"/>
    </xf>
    <xf numFmtId="0" fontId="88" fillId="21" borderId="13" xfId="25" applyFont="1" applyFill="1" applyBorder="1" applyAlignment="1">
      <alignment horizontal="center" vertical="center"/>
    </xf>
    <xf numFmtId="0" fontId="88" fillId="21" borderId="38" xfId="25" applyFont="1" applyFill="1" applyBorder="1" applyAlignment="1">
      <alignment horizontal="center" vertical="center"/>
    </xf>
    <xf numFmtId="0" fontId="88" fillId="21" borderId="14" xfId="25" applyFont="1" applyFill="1" applyBorder="1" applyAlignment="1">
      <alignment horizontal="center" vertical="center"/>
    </xf>
    <xf numFmtId="0" fontId="88" fillId="21" borderId="39" xfId="25" applyFont="1" applyFill="1" applyBorder="1" applyAlignment="1">
      <alignment horizontal="center" vertical="center"/>
    </xf>
    <xf numFmtId="0" fontId="88" fillId="21" borderId="15" xfId="25" applyFont="1" applyFill="1" applyBorder="1" applyAlignment="1">
      <alignment horizontal="center" vertical="center"/>
    </xf>
    <xf numFmtId="0" fontId="88" fillId="21" borderId="40" xfId="25" applyFont="1" applyFill="1" applyBorder="1" applyAlignment="1">
      <alignment horizontal="center" vertical="center"/>
    </xf>
    <xf numFmtId="0" fontId="88" fillId="21" borderId="51" xfId="25" applyFont="1" applyFill="1" applyBorder="1" applyAlignment="1">
      <alignment horizontal="center" vertical="center"/>
    </xf>
    <xf numFmtId="0" fontId="88" fillId="21" borderId="52" xfId="25" applyFont="1" applyFill="1" applyBorder="1" applyAlignment="1">
      <alignment horizontal="center" vertical="center"/>
    </xf>
    <xf numFmtId="0" fontId="28" fillId="0" borderId="4" xfId="25" applyFont="1" applyBorder="1" applyAlignment="1">
      <alignment vertical="center"/>
    </xf>
    <xf numFmtId="0" fontId="28" fillId="0" borderId="0" xfId="25" applyFont="1" applyBorder="1" applyAlignment="1">
      <alignment vertical="center"/>
    </xf>
    <xf numFmtId="0" fontId="96" fillId="19" borderId="42" xfId="25" applyFont="1" applyFill="1" applyBorder="1" applyAlignment="1">
      <alignment horizontal="justify" vertical="center" wrapText="1"/>
    </xf>
    <xf numFmtId="0" fontId="96" fillId="19" borderId="43" xfId="25" applyFont="1" applyFill="1" applyBorder="1" applyAlignment="1">
      <alignment horizontal="justify" vertical="center" wrapText="1"/>
    </xf>
    <xf numFmtId="0" fontId="27" fillId="21" borderId="50" xfId="25" applyFont="1" applyFill="1" applyBorder="1" applyAlignment="1">
      <alignment horizontal="center"/>
    </xf>
    <xf numFmtId="0" fontId="27" fillId="21" borderId="53" xfId="25" applyFont="1" applyFill="1" applyBorder="1" applyAlignment="1">
      <alignment horizontal="center"/>
    </xf>
    <xf numFmtId="0" fontId="31" fillId="0" borderId="38" xfId="25" applyFont="1" applyFill="1" applyBorder="1" applyAlignment="1">
      <alignment horizontal="right" vertical="center"/>
    </xf>
    <xf numFmtId="0" fontId="31" fillId="0" borderId="39" xfId="25" applyFont="1" applyFill="1" applyBorder="1" applyAlignment="1">
      <alignment horizontal="right" vertical="center"/>
    </xf>
    <xf numFmtId="10" fontId="28" fillId="21" borderId="51" xfId="49" applyNumberFormat="1" applyFont="1" applyFill="1" applyBorder="1" applyAlignment="1">
      <alignment horizontal="center" vertical="center"/>
    </xf>
    <xf numFmtId="10" fontId="28" fillId="21" borderId="52" xfId="49" applyNumberFormat="1" applyFont="1" applyFill="1" applyBorder="1" applyAlignment="1">
      <alignment horizontal="center" vertical="center"/>
    </xf>
    <xf numFmtId="0" fontId="28" fillId="0" borderId="4" xfId="25" applyFont="1" applyBorder="1" applyAlignment="1">
      <alignment horizontal="center" vertical="center"/>
    </xf>
    <xf numFmtId="0" fontId="28" fillId="0" borderId="0" xfId="25" applyFont="1" applyBorder="1" applyAlignment="1">
      <alignment horizontal="center" vertical="center"/>
    </xf>
    <xf numFmtId="10" fontId="28" fillId="21" borderId="50" xfId="49" applyNumberFormat="1" applyFont="1" applyFill="1" applyBorder="1" applyAlignment="1">
      <alignment horizontal="center" vertical="center"/>
    </xf>
    <xf numFmtId="10" fontId="28" fillId="21" borderId="53" xfId="49" applyNumberFormat="1" applyFont="1" applyFill="1" applyBorder="1" applyAlignment="1">
      <alignment horizontal="center" vertical="center"/>
    </xf>
    <xf numFmtId="49" fontId="94" fillId="19" borderId="1" xfId="25" applyNumberFormat="1" applyFont="1" applyFill="1" applyBorder="1" applyAlignment="1">
      <alignment horizontal="center" vertical="center" wrapText="1"/>
    </xf>
    <xf numFmtId="49" fontId="94" fillId="19" borderId="2" xfId="25" applyNumberFormat="1" applyFont="1" applyFill="1" applyBorder="1" applyAlignment="1">
      <alignment horizontal="center" vertical="center" wrapText="1"/>
    </xf>
    <xf numFmtId="49" fontId="94" fillId="19" borderId="3" xfId="25" applyNumberFormat="1" applyFont="1" applyFill="1" applyBorder="1" applyAlignment="1">
      <alignment horizontal="center" vertical="center" wrapText="1"/>
    </xf>
    <xf numFmtId="10" fontId="86" fillId="21" borderId="33" xfId="49" applyNumberFormat="1" applyFont="1" applyFill="1" applyBorder="1" applyAlignment="1">
      <alignment horizontal="center" vertical="center" wrapText="1"/>
    </xf>
    <xf numFmtId="10" fontId="86" fillId="21" borderId="47" xfId="49" applyNumberFormat="1" applyFont="1" applyFill="1" applyBorder="1" applyAlignment="1">
      <alignment horizontal="center" vertical="center" wrapText="1"/>
    </xf>
    <xf numFmtId="0" fontId="119" fillId="21" borderId="25" xfId="25" applyFont="1" applyFill="1" applyBorder="1" applyAlignment="1">
      <alignment horizontal="center" vertical="center" wrapText="1"/>
    </xf>
    <xf numFmtId="0" fontId="119" fillId="21" borderId="48" xfId="25" applyFont="1" applyFill="1" applyBorder="1" applyAlignment="1">
      <alignment horizontal="center" vertical="center" wrapText="1"/>
    </xf>
    <xf numFmtId="0" fontId="119" fillId="21" borderId="28" xfId="25" applyFont="1" applyFill="1" applyBorder="1" applyAlignment="1">
      <alignment horizontal="center" vertical="center" wrapText="1"/>
    </xf>
    <xf numFmtId="0" fontId="119" fillId="21" borderId="49" xfId="25" applyFont="1" applyFill="1" applyBorder="1" applyAlignment="1">
      <alignment horizontal="center" vertical="center" wrapText="1"/>
    </xf>
    <xf numFmtId="0" fontId="28" fillId="21" borderId="33" xfId="25" applyFont="1" applyFill="1" applyBorder="1" applyAlignment="1">
      <alignment horizontal="center" vertical="center"/>
    </xf>
    <xf numFmtId="0" fontId="28" fillId="21" borderId="13" xfId="25" applyFont="1" applyFill="1" applyBorder="1" applyAlignment="1">
      <alignment horizontal="center" vertical="center"/>
    </xf>
    <xf numFmtId="0" fontId="28" fillId="21" borderId="25" xfId="25" applyFont="1" applyFill="1" applyBorder="1" applyAlignment="1">
      <alignment horizontal="left" vertical="center"/>
    </xf>
    <xf numFmtId="0" fontId="28" fillId="21" borderId="14" xfId="25" applyFont="1" applyFill="1" applyBorder="1" applyAlignment="1">
      <alignment horizontal="left" vertical="center"/>
    </xf>
    <xf numFmtId="10" fontId="28" fillId="5" borderId="28" xfId="49" applyNumberFormat="1" applyFont="1" applyFill="1" applyBorder="1" applyAlignment="1" applyProtection="1">
      <alignment horizontal="center" vertical="center"/>
      <protection locked="0"/>
    </xf>
    <xf numFmtId="10" fontId="28" fillId="5" borderId="15" xfId="49" applyNumberFormat="1" applyFont="1" applyFill="1" applyBorder="1" applyAlignment="1" applyProtection="1">
      <alignment horizontal="center" vertical="center"/>
      <protection locked="0"/>
    </xf>
    <xf numFmtId="10" fontId="28" fillId="21" borderId="54" xfId="49" applyNumberFormat="1" applyFont="1" applyFill="1" applyBorder="1" applyAlignment="1">
      <alignment horizontal="center" vertical="center"/>
    </xf>
    <xf numFmtId="10" fontId="28" fillId="21" borderId="20" xfId="49" applyNumberFormat="1" applyFont="1" applyFill="1" applyBorder="1" applyAlignment="1">
      <alignment horizontal="center" vertical="center"/>
    </xf>
    <xf numFmtId="10" fontId="28" fillId="0" borderId="0" xfId="49" applyNumberFormat="1" applyFont="1" applyBorder="1" applyAlignment="1">
      <alignment horizontal="center" vertical="center"/>
    </xf>
    <xf numFmtId="167" fontId="96" fillId="19" borderId="41" xfId="25" applyNumberFormat="1" applyFont="1" applyFill="1" applyBorder="1" applyAlignment="1">
      <alignment horizontal="center" vertical="center" wrapText="1"/>
    </xf>
    <xf numFmtId="167" fontId="96" fillId="19" borderId="42" xfId="25" applyNumberFormat="1" applyFont="1" applyFill="1" applyBorder="1" applyAlignment="1">
      <alignment horizontal="center" vertical="center" wrapText="1"/>
    </xf>
    <xf numFmtId="167" fontId="96" fillId="19" borderId="43" xfId="25" applyNumberFormat="1" applyFont="1" applyFill="1" applyBorder="1" applyAlignment="1">
      <alignment horizontal="center" vertical="center" wrapText="1"/>
    </xf>
    <xf numFmtId="167" fontId="96" fillId="19" borderId="27" xfId="25" applyNumberFormat="1" applyFont="1" applyFill="1" applyBorder="1" applyAlignment="1">
      <alignment horizontal="center" vertical="center" wrapText="1"/>
    </xf>
    <xf numFmtId="167" fontId="96" fillId="19" borderId="12" xfId="25" applyNumberFormat="1" applyFont="1" applyFill="1" applyBorder="1" applyAlignment="1">
      <alignment horizontal="center" vertical="center" wrapText="1"/>
    </xf>
    <xf numFmtId="167" fontId="96" fillId="19" borderId="16" xfId="25" applyNumberFormat="1" applyFont="1" applyFill="1" applyBorder="1" applyAlignment="1">
      <alignment horizontal="center" vertical="center" wrapText="1"/>
    </xf>
    <xf numFmtId="0" fontId="28" fillId="0" borderId="4" xfId="25" applyFont="1" applyFill="1" applyBorder="1" applyAlignment="1">
      <alignment horizontal="center" vertical="center"/>
    </xf>
    <xf numFmtId="0" fontId="28" fillId="0" borderId="0" xfId="25" applyFont="1" applyFill="1" applyBorder="1" applyAlignment="1">
      <alignment horizontal="center" vertical="center"/>
    </xf>
    <xf numFmtId="0" fontId="31" fillId="21" borderId="23" xfId="25" applyFont="1" applyFill="1" applyBorder="1" applyAlignment="1">
      <alignment horizontal="left" vertical="center" wrapText="1"/>
    </xf>
    <xf numFmtId="0" fontId="31" fillId="21" borderId="32" xfId="25" applyFont="1" applyFill="1" applyBorder="1" applyAlignment="1">
      <alignment horizontal="left" vertical="center" wrapText="1"/>
    </xf>
    <xf numFmtId="0" fontId="31" fillId="21" borderId="24" xfId="25" applyFont="1" applyFill="1" applyBorder="1" applyAlignment="1">
      <alignment horizontal="left" vertical="center" wrapText="1"/>
    </xf>
    <xf numFmtId="0" fontId="31" fillId="21" borderId="1" xfId="25" applyFont="1" applyFill="1" applyBorder="1" applyAlignment="1">
      <alignment horizontal="center" vertical="center"/>
    </xf>
    <xf numFmtId="0" fontId="31" fillId="21" borderId="2" xfId="25" applyFont="1" applyFill="1" applyBorder="1" applyAlignment="1">
      <alignment horizontal="center" vertical="center"/>
    </xf>
    <xf numFmtId="0" fontId="31" fillId="21" borderId="3" xfId="25" applyFont="1" applyFill="1" applyBorder="1" applyAlignment="1">
      <alignment horizontal="center" vertical="center"/>
    </xf>
    <xf numFmtId="0" fontId="31" fillId="21" borderId="6" xfId="25" applyFont="1" applyFill="1" applyBorder="1" applyAlignment="1">
      <alignment horizontal="center" vertical="center"/>
    </xf>
    <xf numFmtId="0" fontId="31" fillId="21" borderId="7" xfId="25" applyFont="1" applyFill="1" applyBorder="1" applyAlignment="1">
      <alignment horizontal="center" vertical="center"/>
    </xf>
    <xf numFmtId="0" fontId="31" fillId="21" borderId="8" xfId="25" applyFont="1" applyFill="1" applyBorder="1" applyAlignment="1">
      <alignment horizontal="center" vertical="center"/>
    </xf>
    <xf numFmtId="0" fontId="98" fillId="19" borderId="1" xfId="25" applyFont="1" applyFill="1" applyBorder="1" applyAlignment="1">
      <alignment horizontal="center" vertical="center"/>
    </xf>
    <xf numFmtId="0" fontId="98" fillId="19" borderId="2" xfId="25" applyFont="1" applyFill="1" applyBorder="1" applyAlignment="1">
      <alignment horizontal="center" vertical="center"/>
    </xf>
    <xf numFmtId="0" fontId="98" fillId="19" borderId="6" xfId="25" applyFont="1" applyFill="1" applyBorder="1" applyAlignment="1">
      <alignment horizontal="center" vertical="center"/>
    </xf>
    <xf numFmtId="0" fontId="98" fillId="19" borderId="7" xfId="25" applyFont="1" applyFill="1" applyBorder="1" applyAlignment="1">
      <alignment horizontal="center" vertical="center"/>
    </xf>
    <xf numFmtId="10" fontId="32" fillId="14" borderId="3" xfId="25" applyNumberFormat="1" applyFont="1" applyFill="1" applyBorder="1" applyAlignment="1">
      <alignment horizontal="center" vertical="center"/>
    </xf>
    <xf numFmtId="10" fontId="32" fillId="14" borderId="8" xfId="25" applyNumberFormat="1" applyFont="1" applyFill="1" applyBorder="1" applyAlignment="1">
      <alignment horizontal="center" vertical="center"/>
    </xf>
    <xf numFmtId="10" fontId="28" fillId="21" borderId="54" xfId="25" applyNumberFormat="1" applyFont="1" applyFill="1" applyBorder="1" applyAlignment="1">
      <alignment horizontal="center" vertical="center"/>
    </xf>
    <xf numFmtId="10" fontId="28" fillId="21" borderId="20" xfId="25" applyNumberFormat="1" applyFont="1" applyFill="1" applyBorder="1" applyAlignment="1">
      <alignment horizontal="center" vertical="center"/>
    </xf>
    <xf numFmtId="0" fontId="40" fillId="0" borderId="0" xfId="50" applyFont="1" applyFill="1" applyBorder="1" applyAlignment="1">
      <alignment horizontal="left" vertical="center" wrapText="1"/>
    </xf>
  </cellXfs>
  <cellStyles count="53">
    <cellStyle name="Moeda [0] 2" xfId="6"/>
    <cellStyle name="Moeda 2" xfId="3"/>
    <cellStyle name="Moeda 2 2" xfId="4"/>
    <cellStyle name="Moeda 2 2 3" xfId="31"/>
    <cellStyle name="Moeda 2 5" xfId="5"/>
    <cellStyle name="Normal" xfId="0" builtinId="0"/>
    <cellStyle name="Normal 10 2" xfId="29"/>
    <cellStyle name="Normal 11" xfId="7"/>
    <cellStyle name="Normal 2 2" xfId="8"/>
    <cellStyle name="Normal 2 2 2" xfId="28"/>
    <cellStyle name="Normal 2 2 2 2" xfId="35"/>
    <cellStyle name="Normal 2 2 3" xfId="9"/>
    <cellStyle name="Normal 2 2 3 2" xfId="40"/>
    <cellStyle name="Normal 4" xfId="10"/>
    <cellStyle name="Normal 4 10" xfId="11"/>
    <cellStyle name="Normal 4 11 2" xfId="38"/>
    <cellStyle name="Normal 4 11 3" xfId="34"/>
    <cellStyle name="Normal 4 2 2" xfId="26"/>
    <cellStyle name="Normal 4 2 3" xfId="33"/>
    <cellStyle name="Normal 4 3 2" xfId="32"/>
    <cellStyle name="Normal 4 4" xfId="12"/>
    <cellStyle name="Normal 5" xfId="13"/>
    <cellStyle name="Normal 5 2" xfId="47"/>
    <cellStyle name="Normal 6" xfId="25"/>
    <cellStyle name="Normal 6 2 2" xfId="50"/>
    <cellStyle name="Normal 9" xfId="14"/>
    <cellStyle name="Normal_Pesquisa no referencial 10 de maio de 2013" xfId="51"/>
    <cellStyle name="Normal_Relação de material_ESTACIONAMENTO_PAF_I" xfId="48"/>
    <cellStyle name="Porcentagem" xfId="2" builtinId="5"/>
    <cellStyle name="Porcentagem 2" xfId="37"/>
    <cellStyle name="Porcentagem 5" xfId="15"/>
    <cellStyle name="Separador de milhares 2" xfId="16"/>
    <cellStyle name="Separador de milhares 2 2" xfId="17"/>
    <cellStyle name="Separador de milhares 2 2 2" xfId="18"/>
    <cellStyle name="Separador de milhares 2 2 2 3" xfId="44"/>
    <cellStyle name="Separador de milhares 2 2 3" xfId="39"/>
    <cellStyle name="Separador de milhares 2 2 3 2" xfId="46"/>
    <cellStyle name="Separador de milhares 3" xfId="19"/>
    <cellStyle name="Separador de milhares 3 2" xfId="20"/>
    <cellStyle name="Separador de milhares 3 2 2" xfId="27"/>
    <cellStyle name="Separador de milhares 3 2 2 2" xfId="41"/>
    <cellStyle name="Separador de milhares 3 3" xfId="21"/>
    <cellStyle name="Vírgula" xfId="1" builtinId="3"/>
    <cellStyle name="Vírgula 2" xfId="30"/>
    <cellStyle name="Vírgula 3 2 11" xfId="43"/>
    <cellStyle name="Vírgula 3 4" xfId="36"/>
    <cellStyle name="Vírgula 3 4 2" xfId="42"/>
    <cellStyle name="Vírgula 4 2" xfId="22"/>
    <cellStyle name="Vírgula 6" xfId="49"/>
    <cellStyle name="Vírgula 6 2" xfId="52"/>
    <cellStyle name="Vírgula 7" xfId="23"/>
    <cellStyle name="Vírgula 8 2" xfId="24"/>
    <cellStyle name="Vírgula 8 2 2" xfId="45"/>
  </cellStyles>
  <dxfs count="6">
    <dxf>
      <font>
        <b/>
        <i val="0"/>
        <condense val="0"/>
        <extend val="0"/>
        <color indexed="10"/>
      </font>
    </dxf>
    <dxf>
      <font>
        <b/>
        <i val="0"/>
        <condense val="0"/>
        <extend val="0"/>
        <color indexed="10"/>
      </font>
    </dxf>
    <dxf>
      <font>
        <b/>
        <i val="0"/>
        <condense val="0"/>
        <extend val="0"/>
        <color indexed="10"/>
      </font>
    </dxf>
    <dxf>
      <fill>
        <patternFill>
          <bgColor rgb="FFFFFF00"/>
        </patternFill>
      </fill>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A933"/>
      <rgbColor rgb="FF000080"/>
      <rgbColor rgb="FF548235"/>
      <rgbColor rgb="FF800080"/>
      <rgbColor rgb="FF00B050"/>
      <rgbColor rgb="FFC0C0C0"/>
      <rgbColor rgb="FF808080"/>
      <rgbColor rgb="FF9999FF"/>
      <rgbColor rgb="FF993366"/>
      <rgbColor rgb="FFFFF2CC"/>
      <rgbColor rgb="FFDAE3F3"/>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F2F2F2"/>
      <rgbColor rgb="FFE2F0D9"/>
      <rgbColor rgb="FFFDE9D9"/>
      <rgbColor rgb="FFBFBFBF"/>
      <rgbColor rgb="FFFF99CC"/>
      <rgbColor rgb="FFCC99FF"/>
      <rgbColor rgb="FFC9C9C9"/>
      <rgbColor rgb="FF3366FF"/>
      <rgbColor rgb="FF33CCCC"/>
      <rgbColor rgb="FF99CC00"/>
      <rgbColor rgb="FFFFBF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DDD9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1" u="none" strike="noStrike" baseline="0">
                <a:solidFill>
                  <a:srgbClr val="000000"/>
                </a:solidFill>
                <a:latin typeface="Arial"/>
                <a:ea typeface="Arial"/>
                <a:cs typeface="Arial"/>
              </a:defRPr>
            </a:pPr>
            <a:r>
              <a:rPr lang="pt-BR"/>
              <a:t>HISTOGRAMA DA DISPONIBILIZAÇÃO DE RECURSOS</a:t>
            </a:r>
          </a:p>
        </c:rich>
      </c:tx>
      <c:overlay val="0"/>
      <c:spPr>
        <a:noFill/>
        <a:ln w="25400">
          <a:noFill/>
        </a:ln>
      </c:spPr>
    </c:title>
    <c:autoTitleDeleted val="0"/>
    <c:plotArea>
      <c:layout>
        <c:manualLayout>
          <c:layoutTarget val="inner"/>
          <c:xMode val="edge"/>
          <c:yMode val="edge"/>
          <c:x val="4.1121879632595594E-2"/>
          <c:y val="0.20001676995034523"/>
          <c:w val="0.98802291288863064"/>
          <c:h val="0.67466979248953107"/>
        </c:manualLayout>
      </c:layout>
      <c:lineChart>
        <c:grouping val="standard"/>
        <c:varyColors val="0"/>
        <c:ser>
          <c:idx val="0"/>
          <c:order val="0"/>
          <c:spPr>
            <a:ln w="12700">
              <a:solidFill>
                <a:srgbClr val="000090"/>
              </a:solidFill>
              <a:prstDash val="solid"/>
            </a:ln>
          </c:spPr>
          <c:marker>
            <c:symbol val="none"/>
          </c:marker>
          <c:dLbls>
            <c:spPr>
              <a:solidFill>
                <a:srgbClr val="FFFFFF"/>
              </a:solidFill>
              <a:ln w="25400">
                <a:noFill/>
              </a:ln>
            </c:spPr>
            <c:txPr>
              <a:bodyPr wrap="square" lIns="38100" tIns="19050" rIns="38100" bIns="19050" anchor="ctr">
                <a:spAutoFit/>
              </a:bodyPr>
              <a:lstStyle/>
              <a:p>
                <a:pPr>
                  <a:defRPr sz="1800" b="1" i="1" u="none" strike="noStrike" baseline="0">
                    <a:solidFill>
                      <a:srgbClr val="000000"/>
                    </a:solidFill>
                    <a:latin typeface="Arial Black"/>
                    <a:ea typeface="Arial Black"/>
                    <a:cs typeface="Arial Black"/>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CRONOGRAMA!$P$12:$P$14</c:f>
              <c:numCache>
                <c:formatCode>General</c:formatCode>
                <c:ptCount val="3"/>
                <c:pt idx="0">
                  <c:v>30</c:v>
                </c:pt>
                <c:pt idx="1">
                  <c:v>60</c:v>
                </c:pt>
                <c:pt idx="2">
                  <c:v>90</c:v>
                </c:pt>
              </c:numCache>
            </c:numRef>
          </c:val>
          <c:smooth val="1"/>
          <c:extLst>
            <c:ext xmlns:c16="http://schemas.microsoft.com/office/drawing/2014/chart" uri="{C3380CC4-5D6E-409C-BE32-E72D297353CC}">
              <c16:uniqueId val="{00000000-F188-469B-959D-57D2AE85252E}"/>
            </c:ext>
          </c:extLst>
        </c:ser>
        <c:ser>
          <c:idx val="1"/>
          <c:order val="1"/>
          <c:spPr>
            <a:ln w="38100">
              <a:solidFill>
                <a:srgbClr val="000000"/>
              </a:solidFill>
              <a:prstDash val="solid"/>
            </a:ln>
          </c:spPr>
          <c:marker>
            <c:symbol val="none"/>
          </c:marker>
          <c:dLbls>
            <c:dLbl>
              <c:idx val="0"/>
              <c:numFmt formatCode="#,##0.00" sourceLinked="0"/>
              <c:spPr>
                <a:ln w="9525">
                  <a:solidFill>
                    <a:srgbClr val="C0C0C0"/>
                  </a:solidFill>
                  <a:prstDash val="solid"/>
                </a:ln>
              </c:spPr>
              <c:txPr>
                <a:bodyPr wrap="square" lIns="38100" tIns="19050" rIns="38100" bIns="19050" anchor="ctr">
                  <a:noAutofit/>
                </a:bodyPr>
                <a:lstStyle/>
                <a:p>
                  <a:pPr>
                    <a:defRPr sz="2000" b="1" i="1" u="none" strike="noStrike" baseline="0">
                      <a:solidFill>
                        <a:srgbClr val="000000"/>
                      </a:solidFill>
                      <a:latin typeface="Arial"/>
                      <a:ea typeface="Arial"/>
                      <a:cs typeface="Arial"/>
                    </a:defRPr>
                  </a:pPr>
                  <a:endParaRPr lang="pt-BR"/>
                </a:p>
              </c:txPr>
              <c:dLblPos val="t"/>
              <c:showLegendKey val="0"/>
              <c:showVal val="1"/>
              <c:showCatName val="0"/>
              <c:showSerName val="0"/>
              <c:showPercent val="0"/>
              <c:showBubbleSize val="0"/>
              <c:extLst>
                <c:ext xmlns:c16="http://schemas.microsoft.com/office/drawing/2014/chart" uri="{C3380CC4-5D6E-409C-BE32-E72D297353CC}">
                  <c16:uniqueId val="{00000001-F188-469B-959D-57D2AE85252E}"/>
                </c:ext>
              </c:extLst>
            </c:dLbl>
            <c:dLbl>
              <c:idx val="2"/>
              <c:numFmt formatCode="#,##0.00" sourceLinked="0"/>
              <c:spPr>
                <a:ln w="9525">
                  <a:solidFill>
                    <a:srgbClr val="C0C0C0"/>
                  </a:solidFill>
                  <a:prstDash val="solid"/>
                </a:ln>
              </c:spPr>
              <c:txPr>
                <a:bodyPr wrap="square" lIns="38100" tIns="19050" rIns="38100" bIns="19050" anchor="ctr">
                  <a:noAutofit/>
                </a:bodyPr>
                <a:lstStyle/>
                <a:p>
                  <a:pPr>
                    <a:defRPr sz="2000" b="1" i="1" u="none" strike="noStrike" baseline="0">
                      <a:solidFill>
                        <a:srgbClr val="000000"/>
                      </a:solidFill>
                      <a:latin typeface="Arial"/>
                      <a:ea typeface="Arial"/>
                      <a:cs typeface="Arial"/>
                    </a:defRPr>
                  </a:pPr>
                  <a:endParaRPr lang="pt-BR"/>
                </a:p>
              </c:txPr>
              <c:dLblPos val="t"/>
              <c:showLegendKey val="0"/>
              <c:showVal val="1"/>
              <c:showCatName val="0"/>
              <c:showSerName val="0"/>
              <c:showPercent val="0"/>
              <c:showBubbleSize val="0"/>
              <c:extLst>
                <c:ext xmlns:c16="http://schemas.microsoft.com/office/drawing/2014/chart" uri="{C3380CC4-5D6E-409C-BE32-E72D297353CC}">
                  <c16:uniqueId val="{00000000-56D8-4E88-9202-1DC35D0BF85C}"/>
                </c:ext>
              </c:extLst>
            </c:dLbl>
            <c:numFmt formatCode="#,##0.00" sourceLinked="0"/>
            <c:spPr>
              <a:ln w="9525">
                <a:solidFill>
                  <a:srgbClr val="C0C0C0"/>
                </a:solidFill>
                <a:prstDash val="solid"/>
              </a:ln>
            </c:spPr>
            <c:txPr>
              <a:bodyPr wrap="square" lIns="38100" tIns="19050" rIns="38100" bIns="19050" anchor="ctr">
                <a:spAutoFit/>
              </a:bodyPr>
              <a:lstStyle/>
              <a:p>
                <a:pPr>
                  <a:defRPr sz="2000" b="1" i="1" u="none" strike="noStrike" baseline="0">
                    <a:solidFill>
                      <a:srgbClr val="000000"/>
                    </a:solidFill>
                    <a:latin typeface="Arial"/>
                    <a:ea typeface="Arial"/>
                    <a:cs typeface="Arial"/>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CRONOGRAMA!$Q$12:$Q$14</c:f>
              <c:numCache>
                <c:formatCode>_(* #,##0.00_);_(* \(#,##0.00\);_(* "-"??_);_(@_)</c:formatCode>
                <c:ptCount val="3"/>
                <c:pt idx="0">
                  <c:v>120624.59994069352</c:v>
                </c:pt>
                <c:pt idx="1">
                  <c:v>306295.3480711329</c:v>
                </c:pt>
                <c:pt idx="2">
                  <c:v>149113.85647878688</c:v>
                </c:pt>
              </c:numCache>
            </c:numRef>
          </c:val>
          <c:smooth val="1"/>
          <c:extLst>
            <c:ext xmlns:c16="http://schemas.microsoft.com/office/drawing/2014/chart" uri="{C3380CC4-5D6E-409C-BE32-E72D297353CC}">
              <c16:uniqueId val="{00000003-F188-469B-959D-57D2AE85252E}"/>
            </c:ext>
          </c:extLst>
        </c:ser>
        <c:dLbls>
          <c:showLegendKey val="0"/>
          <c:showVal val="0"/>
          <c:showCatName val="0"/>
          <c:showSerName val="0"/>
          <c:showPercent val="0"/>
          <c:showBubbleSize val="0"/>
        </c:dLbls>
        <c:dropLines>
          <c:spPr>
            <a:ln w="3175">
              <a:solidFill>
                <a:srgbClr val="000000"/>
              </a:solidFill>
              <a:prstDash val="solid"/>
            </a:ln>
          </c:spPr>
        </c:dropLines>
        <c:hiLowLines>
          <c:spPr>
            <a:ln w="3175">
              <a:solidFill>
                <a:srgbClr val="000000"/>
              </a:solidFill>
              <a:prstDash val="solid"/>
            </a:ln>
          </c:spPr>
        </c:hiLowLines>
        <c:upDownBars>
          <c:gapWidth val="150"/>
          <c:upBars>
            <c:spPr>
              <a:gradFill flip="none" rotWithShape="1">
                <a:gsLst>
                  <a:gs pos="0">
                    <a:schemeClr val="accent6">
                      <a:lumMod val="100000"/>
                    </a:schemeClr>
                  </a:gs>
                  <a:gs pos="35000">
                    <a:schemeClr val="accent6">
                      <a:lumMod val="0"/>
                      <a:lumOff val="100000"/>
                    </a:schemeClr>
                  </a:gs>
                  <a:gs pos="100000">
                    <a:schemeClr val="accent6">
                      <a:lumMod val="100000"/>
                    </a:schemeClr>
                  </a:gs>
                </a:gsLst>
                <a:path path="rect">
                  <a:fillToRect l="100000" t="100000"/>
                </a:path>
                <a:tileRect r="-100000" b="-100000"/>
              </a:gradFill>
              <a:ln>
                <a:noFill/>
              </a:ln>
              <a:scene3d>
                <a:camera prst="orthographicFront"/>
                <a:lightRig rig="threePt" dir="t"/>
              </a:scene3d>
              <a:sp3d>
                <a:bevelT w="57150"/>
                <a:bevelB w="0" h="0"/>
              </a:sp3d>
            </c:spPr>
          </c:upBars>
          <c:downBars>
            <c:spPr>
              <a:solidFill>
                <a:srgbClr val="000000"/>
              </a:solidFill>
              <a:ln w="3175">
                <a:solidFill>
                  <a:srgbClr val="000000"/>
                </a:solidFill>
                <a:prstDash val="solid"/>
              </a:ln>
            </c:spPr>
          </c:downBars>
        </c:upDownBars>
        <c:smooth val="0"/>
        <c:axId val="444251264"/>
        <c:axId val="444252440"/>
      </c:lineChart>
      <c:catAx>
        <c:axId val="444251264"/>
        <c:scaling>
          <c:orientation val="minMax"/>
        </c:scaling>
        <c:delete val="1"/>
        <c:axPos val="b"/>
        <c:majorTickMark val="out"/>
        <c:minorTickMark val="none"/>
        <c:tickLblPos val="nextTo"/>
        <c:crossAx val="444252440"/>
        <c:crossesAt val="0"/>
        <c:auto val="0"/>
        <c:lblAlgn val="ctr"/>
        <c:lblOffset val="100"/>
        <c:noMultiLvlLbl val="0"/>
      </c:catAx>
      <c:valAx>
        <c:axId val="444252440"/>
        <c:scaling>
          <c:orientation val="minMax"/>
          <c:min val="0"/>
        </c:scaling>
        <c:delete val="0"/>
        <c:axPos val="l"/>
        <c:numFmt formatCode="General"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pt-BR"/>
          </a:p>
        </c:txPr>
        <c:crossAx val="444251264"/>
        <c:crosses val="autoZero"/>
        <c:crossBetween val="between"/>
        <c:majorUnit val="100000"/>
        <c:minorUnit val="20000"/>
      </c:valAx>
    </c:plotArea>
    <c:plotVisOnly val="1"/>
    <c:dispBlanksAs val="gap"/>
    <c:showDLblsOverMax val="0"/>
  </c:chart>
  <c:spPr>
    <a:solidFill>
      <a:srgbClr val="FFFFFF"/>
    </a:solidFill>
    <a:ln>
      <a:solidFill>
        <a:srgbClr val="000000"/>
      </a:solidFill>
    </a:ln>
  </c:spPr>
  <c:txPr>
    <a:bodyPr/>
    <a:lstStyle/>
    <a:p>
      <a:pPr>
        <a:defRPr sz="1000" b="0" i="0" u="none" strike="noStrike" baseline="0">
          <a:solidFill>
            <a:srgbClr val="000000"/>
          </a:solidFill>
          <a:latin typeface="Arial"/>
          <a:ea typeface="Arial"/>
          <a:cs typeface="Arial"/>
        </a:defRPr>
      </a:pPr>
      <a:endParaRPr lang="pt-BR"/>
    </a:p>
  </c:txPr>
  <c:printSettings>
    <c:headerFooter alignWithMargins="0">
      <c:oddHeader>&amp;A</c:oddHeader>
      <c:oddFooter>Page &amp;P</c:oddFooter>
    </c:headerFooter>
    <c:pageMargins b="0.984251969" l="0.78740157499999996" r="0.78740157499999996" t="0.984251969"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1" u="none" strike="noStrike" baseline="0">
                <a:solidFill>
                  <a:srgbClr val="000000"/>
                </a:solidFill>
                <a:latin typeface="Arial"/>
                <a:ea typeface="Arial"/>
                <a:cs typeface="Arial"/>
              </a:defRPr>
            </a:pPr>
            <a:r>
              <a:rPr lang="pt-BR"/>
              <a:t>PERCENTUAIS DOS SERVIÇOS</a:t>
            </a:r>
          </a:p>
        </c:rich>
      </c:tx>
      <c:layout>
        <c:manualLayout>
          <c:xMode val="edge"/>
          <c:yMode val="edge"/>
          <c:x val="0.39028004767886509"/>
          <c:y val="3.2012784871235704E-2"/>
        </c:manualLayout>
      </c:layout>
      <c:overlay val="0"/>
      <c:spPr>
        <a:noFill/>
        <a:ln w="25400">
          <a:noFill/>
        </a:ln>
      </c:spPr>
    </c:title>
    <c:autoTitleDeleted val="0"/>
    <c:plotArea>
      <c:layout>
        <c:manualLayout>
          <c:layoutTarget val="inner"/>
          <c:xMode val="edge"/>
          <c:yMode val="edge"/>
          <c:x val="6.4518098945522623E-3"/>
          <c:y val="0.13452617400303424"/>
          <c:w val="0.9836528623848142"/>
          <c:h val="0.75691232842671075"/>
        </c:manualLayout>
      </c:layout>
      <c:barChart>
        <c:barDir val="col"/>
        <c:grouping val="clustered"/>
        <c:varyColors val="0"/>
        <c:ser>
          <c:idx val="0"/>
          <c:order val="0"/>
          <c:spPr>
            <a:solidFill>
              <a:srgbClr val="4F81BD"/>
            </a:solidFill>
            <a:ln w="38100">
              <a:solidFill>
                <a:srgbClr val="000000"/>
              </a:solidFill>
              <a:prstDash val="lgDash"/>
            </a:ln>
          </c:spPr>
          <c:invertIfNegative val="0"/>
          <c:dLbls>
            <c:spPr>
              <a:gradFill rotWithShape="0">
                <a:gsLst>
                  <a:gs pos="0">
                    <a:srgbClr val="9AB5E4"/>
                  </a:gs>
                  <a:gs pos="50000">
                    <a:srgbClr val="C2D1ED"/>
                  </a:gs>
                  <a:gs pos="100000">
                    <a:srgbClr val="E1E8F5"/>
                  </a:gs>
                </a:gsLst>
                <a:lin ang="5400000"/>
              </a:gradFill>
              <a:ln w="25400">
                <a:solidFill>
                  <a:srgbClr val="99CCFF"/>
                </a:solidFill>
                <a:prstDash val="solid"/>
              </a:ln>
            </c:spPr>
            <c:txPr>
              <a:bodyPr wrap="square" lIns="38100" tIns="19050" rIns="38100" bIns="19050" anchor="ctr">
                <a:spAutoFit/>
              </a:bodyPr>
              <a:lstStyle/>
              <a:p>
                <a:pPr>
                  <a:defRPr sz="2000" b="1" i="1" u="none" strike="noStrike" baseline="0">
                    <a:solidFill>
                      <a:srgbClr val="000000"/>
                    </a:solidFill>
                    <a:latin typeface="Arial"/>
                    <a:ea typeface="Arial"/>
                    <a:cs typeface="Arial"/>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CRONOGRAMA!$B$12:$B$27</c:f>
              <c:strCache>
                <c:ptCount val="16"/>
                <c:pt idx="0">
                  <c:v>MOBILIZAÇÃO</c:v>
                </c:pt>
                <c:pt idx="1">
                  <c:v>DEMOLIÇÕES E SERVIÇOS PRELIMINARES</c:v>
                </c:pt>
                <c:pt idx="2">
                  <c:v>ALVENARIAS E DIVISÓRIAS</c:v>
                </c:pt>
                <c:pt idx="3">
                  <c:v>REVESTIMENTOS</c:v>
                </c:pt>
                <c:pt idx="4">
                  <c:v>PINTURA</c:v>
                </c:pt>
                <c:pt idx="5">
                  <c:v>PAVIMENTAÇÃO</c:v>
                </c:pt>
                <c:pt idx="6">
                  <c:v>COBERTURA</c:v>
                </c:pt>
                <c:pt idx="7">
                  <c:v>LOUÇAS E METAIS</c:v>
                </c:pt>
                <c:pt idx="8">
                  <c:v>ESQUADRIAS</c:v>
                </c:pt>
                <c:pt idx="9">
                  <c:v>INSTALAÇÕES HIDRÁULICAS</c:v>
                </c:pt>
                <c:pt idx="10">
                  <c:v>INSTALAÇÕES SANITÁRIAS</c:v>
                </c:pt>
                <c:pt idx="11">
                  <c:v>INSTALAÇÕES ELÉTRICAS</c:v>
                </c:pt>
                <c:pt idx="12">
                  <c:v>SISTEMA DE CLIMATIZAÇÃO</c:v>
                </c:pt>
                <c:pt idx="13">
                  <c:v>ACÚSTICA E SONORIZAÇÃO</c:v>
                </c:pt>
                <c:pt idx="14">
                  <c:v>SERVIÇOS FINAIS E DESMOBILIZAÇÃO</c:v>
                </c:pt>
                <c:pt idx="15">
                  <c:v>EQUIPAMENTOS</c:v>
                </c:pt>
              </c:strCache>
            </c:strRef>
          </c:cat>
          <c:val>
            <c:numRef>
              <c:f>CRONOGRAMA!$D$12:$D$27</c:f>
              <c:numCache>
                <c:formatCode>0.00%</c:formatCode>
                <c:ptCount val="16"/>
                <c:pt idx="0">
                  <c:v>1.8084546720677323E-2</c:v>
                </c:pt>
                <c:pt idx="1">
                  <c:v>1.0114840404466132E-2</c:v>
                </c:pt>
                <c:pt idx="2">
                  <c:v>4.3711627344971754E-3</c:v>
                </c:pt>
                <c:pt idx="3">
                  <c:v>1.0675689433605471E-2</c:v>
                </c:pt>
                <c:pt idx="4">
                  <c:v>1.9176061871521644E-2</c:v>
                </c:pt>
                <c:pt idx="5">
                  <c:v>3.1503576454245612E-2</c:v>
                </c:pt>
                <c:pt idx="6">
                  <c:v>3.2519916633304571E-2</c:v>
                </c:pt>
                <c:pt idx="7">
                  <c:v>1.5681176051790546E-2</c:v>
                </c:pt>
                <c:pt idx="8">
                  <c:v>0.12532539008511681</c:v>
                </c:pt>
                <c:pt idx="9">
                  <c:v>3.6712255140478674E-4</c:v>
                </c:pt>
                <c:pt idx="10">
                  <c:v>1.6016421133753693E-3</c:v>
                </c:pt>
                <c:pt idx="11">
                  <c:v>6.7868846750359551E-3</c:v>
                </c:pt>
                <c:pt idx="12">
                  <c:v>4.6608137041091839E-2</c:v>
                </c:pt>
                <c:pt idx="13">
                  <c:v>0.42095211522358605</c:v>
                </c:pt>
                <c:pt idx="14">
                  <c:v>2.5500986679054136E-2</c:v>
                </c:pt>
                <c:pt idx="15">
                  <c:v>0.13089509576035427</c:v>
                </c:pt>
              </c:numCache>
            </c:numRef>
          </c:val>
          <c:extLst>
            <c:ext xmlns:c16="http://schemas.microsoft.com/office/drawing/2014/chart" uri="{C3380CC4-5D6E-409C-BE32-E72D297353CC}">
              <c16:uniqueId val="{00000000-4407-4819-B39F-3358B4233A21}"/>
            </c:ext>
          </c:extLst>
        </c:ser>
        <c:dLbls>
          <c:showLegendKey val="0"/>
          <c:showVal val="0"/>
          <c:showCatName val="0"/>
          <c:showSerName val="0"/>
          <c:showPercent val="0"/>
          <c:showBubbleSize val="0"/>
        </c:dLbls>
        <c:gapWidth val="150"/>
        <c:overlap val="50"/>
        <c:axId val="444250872"/>
        <c:axId val="444248912"/>
      </c:barChart>
      <c:catAx>
        <c:axId val="444250872"/>
        <c:scaling>
          <c:orientation val="minMax"/>
        </c:scaling>
        <c:delete val="0"/>
        <c:axPos val="b"/>
        <c:numFmt formatCode="0.00%" sourceLinked="0"/>
        <c:majorTickMark val="out"/>
        <c:minorTickMark val="none"/>
        <c:tickLblPos val="nextTo"/>
        <c:spPr>
          <a:ln w="3175">
            <a:solidFill>
              <a:srgbClr val="000000"/>
            </a:solidFill>
            <a:prstDash val="solid"/>
          </a:ln>
        </c:spPr>
        <c:txPr>
          <a:bodyPr rot="-1980000" vert="horz"/>
          <a:lstStyle/>
          <a:p>
            <a:pPr>
              <a:defRPr sz="900" b="1" i="1" u="none" strike="noStrike" baseline="0">
                <a:solidFill>
                  <a:srgbClr val="000000"/>
                </a:solidFill>
                <a:latin typeface="Arial Narrow"/>
                <a:ea typeface="Arial Narrow"/>
                <a:cs typeface="Arial Narrow"/>
              </a:defRPr>
            </a:pPr>
            <a:endParaRPr lang="pt-BR"/>
          </a:p>
        </c:txPr>
        <c:crossAx val="444248912"/>
        <c:crosses val="autoZero"/>
        <c:auto val="1"/>
        <c:lblAlgn val="ctr"/>
        <c:lblOffset val="100"/>
        <c:noMultiLvlLbl val="0"/>
      </c:catAx>
      <c:valAx>
        <c:axId val="444248912"/>
        <c:scaling>
          <c:orientation val="minMax"/>
        </c:scaling>
        <c:delete val="0"/>
        <c:axPos val="l"/>
        <c:majorGridlines>
          <c:spPr>
            <a:ln w="3175">
              <a:solidFill>
                <a:srgbClr val="808080"/>
              </a:solidFill>
              <a:prstDash val="solid"/>
            </a:ln>
          </c:spPr>
        </c:majorGridlines>
        <c:numFmt formatCode="0.00%" sourceLinked="1"/>
        <c:majorTickMark val="out"/>
        <c:minorTickMark val="none"/>
        <c:tickLblPos val="nextTo"/>
        <c:txPr>
          <a:bodyPr rot="0" vert="horz"/>
          <a:lstStyle/>
          <a:p>
            <a:pPr>
              <a:defRPr sz="1450" b="0" i="0" u="none" strike="noStrike" baseline="0">
                <a:solidFill>
                  <a:srgbClr val="000000"/>
                </a:solidFill>
                <a:latin typeface="Arial"/>
                <a:ea typeface="Arial"/>
                <a:cs typeface="Arial"/>
              </a:defRPr>
            </a:pPr>
            <a:endParaRPr lang="pt-BR"/>
          </a:p>
        </c:txPr>
        <c:crossAx val="444250872"/>
        <c:crossesAt val="1"/>
        <c:crossBetween val="between"/>
      </c:valAx>
      <c:spPr>
        <a:noFill/>
        <a:ln w="25400">
          <a:noFill/>
        </a:ln>
      </c:spPr>
    </c:plotArea>
    <c:plotVisOnly val="1"/>
    <c:dispBlanksAs val="gap"/>
    <c:showDLblsOverMax val="0"/>
  </c:chart>
  <c:spPr>
    <a:solidFill>
      <a:srgbClr val="FFFFFF"/>
    </a:solidFill>
    <a:ln w="19050">
      <a:solidFill>
        <a:srgbClr val="000000"/>
      </a:solidFill>
      <a:prstDash val="solid"/>
    </a:ln>
  </c:spPr>
  <c:txPr>
    <a:bodyPr/>
    <a:lstStyle/>
    <a:p>
      <a:pPr>
        <a:defRPr sz="145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b="1" i="0" u="none" strike="noStrike" baseline="0">
                <a:solidFill>
                  <a:srgbClr val="333333"/>
                </a:solidFill>
                <a:latin typeface="Arial Narrow"/>
                <a:ea typeface="Arial Narrow"/>
                <a:cs typeface="Arial Narrow"/>
              </a:defRPr>
            </a:pPr>
            <a:r>
              <a:rPr lang="pt-BR"/>
              <a:t>CURVA S</a:t>
            </a:r>
          </a:p>
        </c:rich>
      </c:tx>
      <c:overlay val="0"/>
      <c:spPr>
        <a:noFill/>
        <a:ln w="25400">
          <a:noFill/>
        </a:ln>
      </c:spPr>
    </c:title>
    <c:autoTitleDeleted val="0"/>
    <c:plotArea>
      <c:layout/>
      <c:lineChart>
        <c:grouping val="standard"/>
        <c:varyColors val="0"/>
        <c:ser>
          <c:idx val="0"/>
          <c:order val="0"/>
          <c:spPr>
            <a:ln w="28575" cap="rnd">
              <a:solidFill>
                <a:schemeClr val="accent1"/>
              </a:solidFill>
              <a:round/>
            </a:ln>
            <a:effectLst/>
          </c:spPr>
          <c:marker>
            <c:symbol val="none"/>
          </c:marker>
          <c:dLbls>
            <c:spPr>
              <a:noFill/>
              <a:ln w="25400">
                <a:noFill/>
              </a:ln>
            </c:spPr>
            <c:txPr>
              <a:bodyPr wrap="square" lIns="38100" tIns="19050" rIns="38100" bIns="19050" anchor="ctr">
                <a:spAutoFit/>
              </a:bodyPr>
              <a:lstStyle/>
              <a:p>
                <a:pPr>
                  <a:defRPr sz="2000" b="0" i="0" u="none" strike="noStrike" baseline="0">
                    <a:solidFill>
                      <a:srgbClr val="333333"/>
                    </a:solidFill>
                    <a:latin typeface="Calibri"/>
                    <a:ea typeface="Calibri"/>
                    <a:cs typeface="Calibri"/>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CRONOGRAMA!$S$7:$S$9</c:f>
              <c:numCache>
                <c:formatCode>General</c:formatCode>
                <c:ptCount val="3"/>
                <c:pt idx="0">
                  <c:v>30</c:v>
                </c:pt>
                <c:pt idx="1">
                  <c:v>60</c:v>
                </c:pt>
                <c:pt idx="2">
                  <c:v>90</c:v>
                </c:pt>
              </c:numCache>
            </c:numRef>
          </c:cat>
          <c:val>
            <c:numRef>
              <c:f>CRONOGRAMA!$T$7:$T$9</c:f>
              <c:numCache>
                <c:formatCode>0.00%</c:formatCode>
                <c:ptCount val="3"/>
                <c:pt idx="0">
                  <c:v>0.2094054185715053</c:v>
                </c:pt>
                <c:pt idx="1">
                  <c:v>0.74113696919116012</c:v>
                </c:pt>
                <c:pt idx="2">
                  <c:v>1</c:v>
                </c:pt>
              </c:numCache>
            </c:numRef>
          </c:val>
          <c:smooth val="0"/>
          <c:extLst>
            <c:ext xmlns:c16="http://schemas.microsoft.com/office/drawing/2014/chart" uri="{C3380CC4-5D6E-409C-BE32-E72D297353CC}">
              <c16:uniqueId val="{00000000-6E4E-4C9C-A23D-317B4C0393F8}"/>
            </c:ext>
          </c:extLst>
        </c:ser>
        <c:dLbls>
          <c:showLegendKey val="0"/>
          <c:showVal val="0"/>
          <c:showCatName val="0"/>
          <c:showSerName val="0"/>
          <c:showPercent val="0"/>
          <c:showBubbleSize val="0"/>
        </c:dLbls>
        <c:smooth val="0"/>
        <c:axId val="444252048"/>
        <c:axId val="446554456"/>
      </c:lineChart>
      <c:catAx>
        <c:axId val="444252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2000" b="0" i="0" u="none" strike="noStrike" baseline="0">
                <a:solidFill>
                  <a:srgbClr val="333333"/>
                </a:solidFill>
                <a:latin typeface="Calibri"/>
                <a:ea typeface="Calibri"/>
                <a:cs typeface="Calibri"/>
              </a:defRPr>
            </a:pPr>
            <a:endParaRPr lang="pt-BR"/>
          </a:p>
        </c:txPr>
        <c:crossAx val="446554456"/>
        <c:crosses val="autoZero"/>
        <c:auto val="1"/>
        <c:lblAlgn val="ctr"/>
        <c:lblOffset val="100"/>
        <c:noMultiLvlLbl val="0"/>
      </c:catAx>
      <c:valAx>
        <c:axId val="44655445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2000" b="0" i="0" u="none" strike="noStrike" baseline="0">
                <a:solidFill>
                  <a:srgbClr val="333333"/>
                </a:solidFill>
                <a:latin typeface="Calibri"/>
                <a:ea typeface="Calibri"/>
                <a:cs typeface="Calibri"/>
              </a:defRPr>
            </a:pPr>
            <a:endParaRPr lang="pt-BR"/>
          </a:p>
        </c:txPr>
        <c:crossAx val="444252048"/>
        <c:crosses val="autoZero"/>
        <c:crossBetween val="between"/>
      </c:valAx>
      <c:spPr>
        <a:noFill/>
        <a:ln w="25400">
          <a:noFill/>
        </a:ln>
      </c:spPr>
    </c:plotArea>
    <c:plotVisOnly val="1"/>
    <c:dispBlanksAs val="gap"/>
    <c:showDLblsOverMax val="0"/>
  </c:chart>
  <c:spPr>
    <a:solidFill>
      <a:schemeClr val="bg1"/>
    </a:solidFill>
    <a:ln w="19050" cap="flat" cmpd="sng" algn="ctr">
      <a:solidFill>
        <a:schemeClr val="tx1"/>
      </a:solidFill>
      <a:round/>
    </a:ln>
    <a:effectLst/>
  </c:spPr>
  <c:txPr>
    <a:bodyPr/>
    <a:lstStyle/>
    <a:p>
      <a:pPr>
        <a:defRPr sz="2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3.xml"/><Relationship Id="rId4"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466725</xdr:colOff>
          <xdr:row>16</xdr:row>
          <xdr:rowOff>0</xdr:rowOff>
        </xdr:from>
        <xdr:to>
          <xdr:col>9</xdr:col>
          <xdr:colOff>0</xdr:colOff>
          <xdr:row>16</xdr:row>
          <xdr:rowOff>0</xdr:rowOff>
        </xdr:to>
        <xdr:sp macro="" textlink="">
          <xdr:nvSpPr>
            <xdr:cNvPr id="8193" name="Object 1" hidden="1">
              <a:extLst>
                <a:ext uri="{63B3BB69-23CF-44E3-9099-C40C66FF867C}">
                  <a14:compatExt spid="_x0000_s819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142875</xdr:colOff>
      <xdr:row>0</xdr:row>
      <xdr:rowOff>38100</xdr:rowOff>
    </xdr:from>
    <xdr:to>
      <xdr:col>9</xdr:col>
      <xdr:colOff>838200</xdr:colOff>
      <xdr:row>3</xdr:row>
      <xdr:rowOff>200025</xdr:rowOff>
    </xdr:to>
    <xdr:pic>
      <xdr:nvPicPr>
        <xdr:cNvPr id="3"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87175" y="38100"/>
          <a:ext cx="695325" cy="9715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76200</xdr:colOff>
      <xdr:row>0</xdr:row>
      <xdr:rowOff>85725</xdr:rowOff>
    </xdr:from>
    <xdr:to>
      <xdr:col>0</xdr:col>
      <xdr:colOff>828675</xdr:colOff>
      <xdr:row>3</xdr:row>
      <xdr:rowOff>47625</xdr:rowOff>
    </xdr:to>
    <xdr:pic>
      <xdr:nvPicPr>
        <xdr:cNvPr id="4" name="Figura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23950" y="85725"/>
          <a:ext cx="752475" cy="771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466725</xdr:colOff>
          <xdr:row>19</xdr:row>
          <xdr:rowOff>0</xdr:rowOff>
        </xdr:from>
        <xdr:to>
          <xdr:col>8</xdr:col>
          <xdr:colOff>0</xdr:colOff>
          <xdr:row>19</xdr:row>
          <xdr:rowOff>0</xdr:rowOff>
        </xdr:to>
        <xdr:sp macro="" textlink="">
          <xdr:nvSpPr>
            <xdr:cNvPr id="9217" name="Object 1" hidden="1">
              <a:extLst>
                <a:ext uri="{63B3BB69-23CF-44E3-9099-C40C66FF867C}">
                  <a14:compatExt spid="_x0000_s921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7</xdr:col>
      <xdr:colOff>847725</xdr:colOff>
      <xdr:row>0</xdr:row>
      <xdr:rowOff>47625</xdr:rowOff>
    </xdr:from>
    <xdr:to>
      <xdr:col>8</xdr:col>
      <xdr:colOff>390525</xdr:colOff>
      <xdr:row>3</xdr:row>
      <xdr:rowOff>209550</xdr:rowOff>
    </xdr:to>
    <xdr:pic>
      <xdr:nvPicPr>
        <xdr:cNvPr id="3"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72875" y="47625"/>
          <a:ext cx="695325" cy="9715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104775</xdr:colOff>
      <xdr:row>0</xdr:row>
      <xdr:rowOff>123825</xdr:rowOff>
    </xdr:from>
    <xdr:to>
      <xdr:col>0</xdr:col>
      <xdr:colOff>819150</xdr:colOff>
      <xdr:row>3</xdr:row>
      <xdr:rowOff>47625</xdr:rowOff>
    </xdr:to>
    <xdr:pic>
      <xdr:nvPicPr>
        <xdr:cNvPr id="4" name="Figura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 y="123825"/>
          <a:ext cx="714375" cy="7334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201930</xdr:colOff>
      <xdr:row>0</xdr:row>
      <xdr:rowOff>121920</xdr:rowOff>
    </xdr:from>
    <xdr:to>
      <xdr:col>7</xdr:col>
      <xdr:colOff>828675</xdr:colOff>
      <xdr:row>4</xdr:row>
      <xdr:rowOff>12775</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74380" y="121920"/>
          <a:ext cx="626745" cy="92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104775</xdr:colOff>
      <xdr:row>0</xdr:row>
      <xdr:rowOff>247650</xdr:rowOff>
    </xdr:from>
    <xdr:to>
      <xdr:col>0</xdr:col>
      <xdr:colOff>763484</xdr:colOff>
      <xdr:row>3</xdr:row>
      <xdr:rowOff>114300</xdr:rowOff>
    </xdr:to>
    <xdr:pic>
      <xdr:nvPicPr>
        <xdr:cNvPr id="6" name="Figura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 y="247650"/>
          <a:ext cx="658709" cy="6762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57</xdr:row>
      <xdr:rowOff>168275</xdr:rowOff>
    </xdr:from>
    <xdr:to>
      <xdr:col>11</xdr:col>
      <xdr:colOff>1057275</xdr:colOff>
      <xdr:row>95</xdr:row>
      <xdr:rowOff>63500</xdr:rowOff>
    </xdr:to>
    <xdr:graphicFrame macro="">
      <xdr:nvGraphicFramePr>
        <xdr:cNvPr id="2"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6350</xdr:colOff>
      <xdr:row>110</xdr:row>
      <xdr:rowOff>60324</xdr:rowOff>
    </xdr:from>
    <xdr:to>
      <xdr:col>11</xdr:col>
      <xdr:colOff>1035050</xdr:colOff>
      <xdr:row>145</xdr:row>
      <xdr:rowOff>79374</xdr:rowOff>
    </xdr:to>
    <xdr:graphicFrame macro="">
      <xdr:nvGraphicFramePr>
        <xdr:cNvPr id="3" name="Gráfico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140494</xdr:colOff>
      <xdr:row>0</xdr:row>
      <xdr:rowOff>183357</xdr:rowOff>
    </xdr:from>
    <xdr:to>
      <xdr:col>11</xdr:col>
      <xdr:colOff>873919</xdr:colOff>
      <xdr:row>5</xdr:row>
      <xdr:rowOff>2382</xdr:rowOff>
    </xdr:to>
    <xdr:pic>
      <xdr:nvPicPr>
        <xdr:cNvPr id="4" name="Picture 1"/>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487275" y="183357"/>
          <a:ext cx="73342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171450</xdr:colOff>
      <xdr:row>0</xdr:row>
      <xdr:rowOff>142875</xdr:rowOff>
    </xdr:from>
    <xdr:to>
      <xdr:col>1</xdr:col>
      <xdr:colOff>219075</xdr:colOff>
      <xdr:row>3</xdr:row>
      <xdr:rowOff>133350</xdr:rowOff>
    </xdr:to>
    <xdr:pic>
      <xdr:nvPicPr>
        <xdr:cNvPr id="5" name="Figura 1"/>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71450" y="142875"/>
          <a:ext cx="771525" cy="7905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19050</xdr:colOff>
      <xdr:row>47</xdr:row>
      <xdr:rowOff>57150</xdr:rowOff>
    </xdr:from>
    <xdr:to>
      <xdr:col>1</xdr:col>
      <xdr:colOff>66675</xdr:colOff>
      <xdr:row>50</xdr:row>
      <xdr:rowOff>38100</xdr:rowOff>
    </xdr:to>
    <xdr:pic>
      <xdr:nvPicPr>
        <xdr:cNvPr id="6" name="Figura 1"/>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050" y="12430125"/>
          <a:ext cx="771525" cy="7905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159</xdr:row>
      <xdr:rowOff>171450</xdr:rowOff>
    </xdr:from>
    <xdr:to>
      <xdr:col>11</xdr:col>
      <xdr:colOff>1076325</xdr:colOff>
      <xdr:row>194</xdr:row>
      <xdr:rowOff>142875</xdr:rowOff>
    </xdr:to>
    <xdr:graphicFrame macro="">
      <xdr:nvGraphicFramePr>
        <xdr:cNvPr id="8"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19050</xdr:colOff>
      <xdr:row>98</xdr:row>
      <xdr:rowOff>57150</xdr:rowOff>
    </xdr:from>
    <xdr:to>
      <xdr:col>1</xdr:col>
      <xdr:colOff>66675</xdr:colOff>
      <xdr:row>101</xdr:row>
      <xdr:rowOff>38100</xdr:rowOff>
    </xdr:to>
    <xdr:pic>
      <xdr:nvPicPr>
        <xdr:cNvPr id="12" name="Figura 1"/>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050" y="47825025"/>
          <a:ext cx="777875" cy="7747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19050</xdr:colOff>
      <xdr:row>149</xdr:row>
      <xdr:rowOff>57150</xdr:rowOff>
    </xdr:from>
    <xdr:to>
      <xdr:col>1</xdr:col>
      <xdr:colOff>66675</xdr:colOff>
      <xdr:row>152</xdr:row>
      <xdr:rowOff>38100</xdr:rowOff>
    </xdr:to>
    <xdr:pic>
      <xdr:nvPicPr>
        <xdr:cNvPr id="13" name="Figura 1"/>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050" y="19297650"/>
          <a:ext cx="777875" cy="7747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11</xdr:col>
      <xdr:colOff>244928</xdr:colOff>
      <xdr:row>46</xdr:row>
      <xdr:rowOff>122464</xdr:rowOff>
    </xdr:from>
    <xdr:to>
      <xdr:col>11</xdr:col>
      <xdr:colOff>978353</xdr:colOff>
      <xdr:row>50</xdr:row>
      <xdr:rowOff>186418</xdr:rowOff>
    </xdr:to>
    <xdr:pic>
      <xdr:nvPicPr>
        <xdr:cNvPr id="14" name="Picture 1"/>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627428" y="9633857"/>
          <a:ext cx="73342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122464</xdr:colOff>
      <xdr:row>97</xdr:row>
      <xdr:rowOff>136071</xdr:rowOff>
    </xdr:from>
    <xdr:to>
      <xdr:col>11</xdr:col>
      <xdr:colOff>855889</xdr:colOff>
      <xdr:row>101</xdr:row>
      <xdr:rowOff>200024</xdr:rowOff>
    </xdr:to>
    <xdr:pic>
      <xdr:nvPicPr>
        <xdr:cNvPr id="15" name="Picture 1"/>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504964" y="19403785"/>
          <a:ext cx="73342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258535</xdr:colOff>
      <xdr:row>148</xdr:row>
      <xdr:rowOff>149679</xdr:rowOff>
    </xdr:from>
    <xdr:to>
      <xdr:col>11</xdr:col>
      <xdr:colOff>991960</xdr:colOff>
      <xdr:row>152</xdr:row>
      <xdr:rowOff>213633</xdr:rowOff>
    </xdr:to>
    <xdr:pic>
      <xdr:nvPicPr>
        <xdr:cNvPr id="18" name="Picture 1"/>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641035" y="29173715"/>
          <a:ext cx="73342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314325</xdr:colOff>
      <xdr:row>0</xdr:row>
      <xdr:rowOff>95250</xdr:rowOff>
    </xdr:from>
    <xdr:to>
      <xdr:col>12</xdr:col>
      <xdr:colOff>762000</xdr:colOff>
      <xdr:row>3</xdr:row>
      <xdr:rowOff>47625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77025" y="95250"/>
          <a:ext cx="44767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76200</xdr:colOff>
      <xdr:row>0</xdr:row>
      <xdr:rowOff>85725</xdr:rowOff>
    </xdr:from>
    <xdr:to>
      <xdr:col>0</xdr:col>
      <xdr:colOff>581025</xdr:colOff>
      <xdr:row>2</xdr:row>
      <xdr:rowOff>123825</xdr:rowOff>
    </xdr:to>
    <xdr:pic>
      <xdr:nvPicPr>
        <xdr:cNvPr id="3" name="Figura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85725"/>
          <a:ext cx="504825" cy="5238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7</xdr:col>
      <xdr:colOff>85725</xdr:colOff>
      <xdr:row>0</xdr:row>
      <xdr:rowOff>66675</xdr:rowOff>
    </xdr:from>
    <xdr:to>
      <xdr:col>7</xdr:col>
      <xdr:colOff>676275</xdr:colOff>
      <xdr:row>3</xdr:row>
      <xdr:rowOff>66675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43775" y="66675"/>
          <a:ext cx="590550"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76200</xdr:colOff>
      <xdr:row>0</xdr:row>
      <xdr:rowOff>95250</xdr:rowOff>
    </xdr:from>
    <xdr:to>
      <xdr:col>1</xdr:col>
      <xdr:colOff>19050</xdr:colOff>
      <xdr:row>2</xdr:row>
      <xdr:rowOff>161925</xdr:rowOff>
    </xdr:to>
    <xdr:pic>
      <xdr:nvPicPr>
        <xdr:cNvPr id="3" name="Figura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95250"/>
          <a:ext cx="628650" cy="6477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7</xdr:col>
      <xdr:colOff>85725</xdr:colOff>
      <xdr:row>0</xdr:row>
      <xdr:rowOff>66675</xdr:rowOff>
    </xdr:from>
    <xdr:to>
      <xdr:col>7</xdr:col>
      <xdr:colOff>676275</xdr:colOff>
      <xdr:row>3</xdr:row>
      <xdr:rowOff>66675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43775" y="66675"/>
          <a:ext cx="590550"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76200</xdr:colOff>
      <xdr:row>0</xdr:row>
      <xdr:rowOff>95250</xdr:rowOff>
    </xdr:from>
    <xdr:to>
      <xdr:col>1</xdr:col>
      <xdr:colOff>19050</xdr:colOff>
      <xdr:row>2</xdr:row>
      <xdr:rowOff>161925</xdr:rowOff>
    </xdr:to>
    <xdr:pic>
      <xdr:nvPicPr>
        <xdr:cNvPr id="3" name="Figura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95250"/>
          <a:ext cx="628650" cy="6477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ileserver\unidades$\Users\pmbrito\Downloads\Modelo%20de%20Planilha%20Paulo%202025.11.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ileserver\unidades$\D%20-%20OR&#199;AMENTO%20-%202025.08.22--187%20GB%20(79.952a)\Ano%202025%20-%20FAPEX\2021-06-16-Inst%20Cienc%20Comp%20e%20Mult%2047%20e%2049%20(In&#225;cio)\2025-07-16-Enc%20Lucas-Paulo,%20enc%20itens%20levantado\PLANILHA%20CONCLUS&#195;O%20IMRS%20-%20CASA%2049%202025-08-1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mbrito/Downloads/SGO17C-OR&#199;AMENTO-R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erver.intranet.ufba.br\COP-ORCAMENTO$\INACIO\Trabalhos%202020\Home%20Office\2020\Fazendas\C&#243;pia%20de%20ODON17R-OR&#199;AMENTO-R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erver\unidades$\COP-ORCAMENTO\INACIO\Trabalhos%202023\Fazendas\Re%20Planilha%20Fazenda%20S&#227;o%20Gon&#231;alo\C&#243;pia%20de%20ODON17R-OR&#199;AMENTO-R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ileserver\unidades$\Users\pmbrito\Downloads\C&#243;pia%20de%20ODON17R-OR&#199;AMENTO-R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ileserver.intranet.ufba.br\COP-ORCAMENTO$\INACIO\Trabalhos%202020\Home%20Office\2020\Fazendas\SGO17C-OR&#199;AMENTO-R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ileserver\unidades$\COP-ORCAMENTO\INACIO\Trabalhos%202023\Fazendas\Re%20Planilha%20Fazenda%20S&#227;o%20Gon&#231;alo\SGO17C-OR&#199;AMENTO-R01_29.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leserver\unidades$\Users\pmbrito\Downloads\SGO17C-OR&#199;AMENTO-R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 val="1ª Medição 6º Aditiv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ORÇAMENTO SINTÉTICO"/>
      <sheetName val="ORÇAMENTO ANALÍTICO"/>
      <sheetName val="CRONOGRAMA"/>
      <sheetName val="BDI OBRAS"/>
      <sheetName val="ENCARGOS SOCIAIS"/>
    </sheetNames>
    <sheetDataSet>
      <sheetData sheetId="0"/>
      <sheetData sheetId="1">
        <row r="8">
          <cell r="I8" t="str">
            <v>MÊSES</v>
          </cell>
        </row>
      </sheetData>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OMPOSIÇÕES "/>
      <sheetName val="CRONOGRAMA"/>
      <sheetName val="MEMORIAL"/>
    </sheetNames>
    <sheetDataSet>
      <sheetData sheetId="0"/>
      <sheetData sheetId="1">
        <row r="26">
          <cell r="B26" t="str">
            <v>INEL</v>
          </cell>
          <cell r="C26" t="str">
            <v>91873</v>
          </cell>
          <cell r="D26" t="str">
            <v>ELETRODUTO LINHA CONDULETE TOP TIGRE OU SIMILAR DN 25MM (3/4") - FORNECIMENTO E INSTALAÇÃO</v>
          </cell>
          <cell r="E26" t="str">
            <v>M</v>
          </cell>
          <cell r="G26" t="str">
            <v>P.UNIT</v>
          </cell>
          <cell r="H26" t="str">
            <v>P.TOTAL</v>
          </cell>
        </row>
        <row r="27">
          <cell r="B27" t="str">
            <v>COMPOSICAO</v>
          </cell>
          <cell r="C27">
            <v>88247</v>
          </cell>
          <cell r="D27" t="str">
            <v>AUXILIAR DE ELETRICISTA COM ENCARGOS COMPLEMENTARES</v>
          </cell>
          <cell r="E27" t="str">
            <v>H</v>
          </cell>
          <cell r="F27">
            <v>0.221</v>
          </cell>
          <cell r="G27">
            <v>25.56</v>
          </cell>
        </row>
        <row r="28">
          <cell r="B28" t="str">
            <v>COMPOSICAO</v>
          </cell>
          <cell r="C28" t="str">
            <v>88264</v>
          </cell>
          <cell r="D28" t="str">
            <v>ELETRICISTA COM ENCARGOS COMPLEMENTARES</v>
          </cell>
          <cell r="E28" t="str">
            <v>H</v>
          </cell>
          <cell r="F28">
            <v>0.221</v>
          </cell>
          <cell r="G28">
            <v>33.94</v>
          </cell>
        </row>
        <row r="29">
          <cell r="B29" t="str">
            <v>COTAÇÃO</v>
          </cell>
          <cell r="C29" t="str">
            <v>LOJAELETRICA</v>
          </cell>
          <cell r="D29" t="str">
            <v>ABRAÇADEIRA LINHA CONDULETE TOP TIGRE OU SIMILAR 3/4"</v>
          </cell>
          <cell r="E29" t="str">
            <v>UND</v>
          </cell>
          <cell r="F29">
            <v>1</v>
          </cell>
          <cell r="G29">
            <v>4.9400000000000004</v>
          </cell>
        </row>
        <row r="30">
          <cell r="B30" t="str">
            <v>INSUMO</v>
          </cell>
          <cell r="C30">
            <v>11950</v>
          </cell>
          <cell r="D30" t="str">
            <v>BUCHA NYLON S-6 C/ PARAFUSO ACO ZINC CAB CHATA ROSCA SOBERBA 4,2 X 45MM</v>
          </cell>
          <cell r="E30" t="str">
            <v>UND</v>
          </cell>
          <cell r="F30">
            <v>2</v>
          </cell>
          <cell r="G30">
            <v>0.2</v>
          </cell>
        </row>
        <row r="31">
          <cell r="B31" t="str">
            <v>INSUMO</v>
          </cell>
          <cell r="C31">
            <v>39253</v>
          </cell>
          <cell r="D31" t="str">
            <v>ELETRODUTO CONDULETE TOP TIGRE OU SIMILAR 3/4"</v>
          </cell>
          <cell r="E31" t="str">
            <v>M</v>
          </cell>
          <cell r="F31">
            <v>1.02</v>
          </cell>
          <cell r="G31">
            <v>12.63</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CAMENTO SINTETICO"/>
      <sheetName val="ORCAMENTO ANALITICO "/>
      <sheetName val="BDI OBRAS"/>
      <sheetName val="BDI EQUIPAMENTOS"/>
      <sheetName val="ENCARGOS SOCIAIS"/>
      <sheetName val="CURVA ABC INSUMOS"/>
      <sheetName val="CURVA QUANT"/>
      <sheetName val="CURVA SEM DUPLICATA"/>
      <sheetName val="CURVA ABC COMP"/>
      <sheetName val="CRONOGRAMA"/>
      <sheetName val="M.O."/>
      <sheetName val="SINAPI-INSUMOS"/>
      <sheetName val="SINAPI-COMPOSIÇÕES"/>
      <sheetName val="ORSE-INSUMOS"/>
      <sheetName val="COTAÇÃO"/>
      <sheetName val="serviç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CAMENTO SINTETICO"/>
      <sheetName val="ORCAMENTO ANALITICO "/>
      <sheetName val="CURVA QUANT."/>
      <sheetName val="CURVA SEM DUPLICATA"/>
      <sheetName val="BDI OBRAS"/>
      <sheetName val="BDI EQUIPAMENTOS"/>
      <sheetName val="ENCARGOS SOCIAIS"/>
      <sheetName val="CURVA ABC  INSUMOS"/>
      <sheetName val="CURVA ABC COMP"/>
      <sheetName val="CRONOGRAMA"/>
      <sheetName val="M.O."/>
      <sheetName val="SINAPI-INSUMOS"/>
      <sheetName val="SINAPI-COMPOSIÇÕES"/>
      <sheetName val="ORSE-INSUMOS"/>
      <sheetName val="COTAÇÃO"/>
      <sheetName val="COEFICIENTES"/>
      <sheetName val="ltq"/>
    </sheetNames>
    <sheetDataSet>
      <sheetData sheetId="0"/>
      <sheetData sheetId="1">
        <row r="10">
          <cell r="D10" t="str">
            <v>CODIGO</v>
          </cell>
          <cell r="E10" t="str">
            <v>SERVIÇO</v>
          </cell>
          <cell r="F10" t="str">
            <v>UND.</v>
          </cell>
          <cell r="G10" t="str">
            <v>COEFICIENTE</v>
          </cell>
          <cell r="H10" t="str">
            <v>PREÇO UNIT.</v>
          </cell>
          <cell r="I10" t="str">
            <v>VALOR</v>
          </cell>
        </row>
        <row r="11">
          <cell r="E11" t="str">
            <v>SERVIÇOS PRELIMINARES / DEMOLIÇÕES / REMOÇÕES</v>
          </cell>
        </row>
        <row r="12">
          <cell r="D12" t="str">
            <v>73948/16</v>
          </cell>
          <cell r="E12" t="str">
            <v xml:space="preserve">LIMPEZA MANUAL GERAL </v>
          </cell>
          <cell r="F12" t="str">
            <v>M2</v>
          </cell>
          <cell r="I12">
            <v>4.2175704999999999</v>
          </cell>
        </row>
        <row r="13">
          <cell r="D13">
            <v>88316</v>
          </cell>
          <cell r="E13" t="str">
            <v>SERVENTE COM ENCARGOS COMPLEMENTARES</v>
          </cell>
          <cell r="F13" t="str">
            <v>H</v>
          </cell>
          <cell r="G13">
            <v>0.25</v>
          </cell>
          <cell r="H13">
            <v>16.870282</v>
          </cell>
          <cell r="I13">
            <v>4.2175704999999999</v>
          </cell>
        </row>
        <row r="14">
          <cell r="D14" t="str">
            <v>73992/1</v>
          </cell>
          <cell r="E14" t="str">
            <v>LOCACAO CONVENCIONAL DE OBRA, ATRAVÉS DE GABARITO DE TABUAS CORRIDAS PONTALETADAS A CADA 1,50M</v>
          </cell>
          <cell r="F14" t="str">
            <v>M2</v>
          </cell>
          <cell r="I14">
            <v>13.646714360000001</v>
          </cell>
        </row>
        <row r="15">
          <cell r="D15">
            <v>88262</v>
          </cell>
          <cell r="E15" t="str">
            <v>CARPINTEIRO DE FORMAS COM ENCARGOS COMPLEMENTARES</v>
          </cell>
          <cell r="F15" t="str">
            <v>H</v>
          </cell>
          <cell r="G15">
            <v>0.13</v>
          </cell>
          <cell r="H15">
            <v>28.175289999999997</v>
          </cell>
          <cell r="I15">
            <v>3.6627876999999995</v>
          </cell>
        </row>
        <row r="16">
          <cell r="D16">
            <v>88316</v>
          </cell>
          <cell r="E16" t="str">
            <v>SERVENTE COM ENCARGOS COMPLEMENTARES</v>
          </cell>
          <cell r="F16" t="str">
            <v>H</v>
          </cell>
          <cell r="G16">
            <v>0.13</v>
          </cell>
          <cell r="H16">
            <v>16.870282</v>
          </cell>
          <cell r="I16">
            <v>2.19313666</v>
          </cell>
        </row>
        <row r="17">
          <cell r="D17">
            <v>337</v>
          </cell>
          <cell r="E17" t="str">
            <v>ARAME RECOZIDO 18 BWG, 1,25 MM (0,01 KG/M)</v>
          </cell>
          <cell r="F17" t="str">
            <v>KG</v>
          </cell>
          <cell r="G17">
            <v>0.02</v>
          </cell>
          <cell r="H17" t="str">
            <v>9,50</v>
          </cell>
          <cell r="I17">
            <v>0.19</v>
          </cell>
        </row>
        <row r="18">
          <cell r="D18">
            <v>4491</v>
          </cell>
          <cell r="E18" t="str">
            <v>PECA DE MADEIRA NATIVA / REGIONAL 7,5 X 7,5CM (3X3) NAO APARELHADA (P/FORMA)</v>
          </cell>
          <cell r="F18" t="str">
            <v>M</v>
          </cell>
          <cell r="G18">
            <v>0.25</v>
          </cell>
          <cell r="H18" t="str">
            <v>6,03</v>
          </cell>
          <cell r="I18">
            <v>1.5075000000000001</v>
          </cell>
        </row>
        <row r="19">
          <cell r="D19">
            <v>5061</v>
          </cell>
          <cell r="E19" t="str">
            <v>PREGO DE ACO POLIDO COM CABECA 18 X 27 (2 1/2 X 10)</v>
          </cell>
          <cell r="F19" t="str">
            <v>KG</v>
          </cell>
          <cell r="G19">
            <v>0.01</v>
          </cell>
          <cell r="H19" t="str">
            <v>7,98</v>
          </cell>
          <cell r="I19">
            <v>7.980000000000001E-2</v>
          </cell>
        </row>
        <row r="20">
          <cell r="D20">
            <v>6189</v>
          </cell>
          <cell r="E20" t="str">
            <v>TABUA MADEIRA 2A QUALIDADE 2,5 X 30,0CM (1 X 12") NAO APARELHADA</v>
          </cell>
          <cell r="F20" t="str">
            <v>M</v>
          </cell>
          <cell r="G20">
            <v>0.317</v>
          </cell>
          <cell r="H20" t="str">
            <v>18,97</v>
          </cell>
          <cell r="I20">
            <v>6.01349</v>
          </cell>
        </row>
        <row r="21">
          <cell r="D21" t="str">
            <v>74209/1</v>
          </cell>
          <cell r="E21" t="str">
            <v>PLACA DE OBRA EM CHAPA DE ACO GALVANIZADO</v>
          </cell>
          <cell r="F21" t="str">
            <v>UND.</v>
          </cell>
          <cell r="I21">
            <v>282.51084842300003</v>
          </cell>
        </row>
        <row r="22">
          <cell r="D22">
            <v>88262</v>
          </cell>
          <cell r="E22" t="str">
            <v>CARPINTEIRO DE FORMAS COM ENCARGOS COMPLEMENTARES</v>
          </cell>
          <cell r="F22" t="str">
            <v>H</v>
          </cell>
          <cell r="G22">
            <v>1</v>
          </cell>
          <cell r="H22">
            <v>28.175289999999997</v>
          </cell>
          <cell r="I22">
            <v>28.175289999999997</v>
          </cell>
        </row>
        <row r="23">
          <cell r="D23">
            <v>88316</v>
          </cell>
          <cell r="E23" t="str">
            <v>SERVENTE COM ENCARGOS COMPLEMENTARES</v>
          </cell>
          <cell r="F23" t="str">
            <v>H</v>
          </cell>
          <cell r="G23">
            <v>2</v>
          </cell>
          <cell r="H23">
            <v>16.870282</v>
          </cell>
          <cell r="I23">
            <v>33.740563999999999</v>
          </cell>
        </row>
        <row r="24">
          <cell r="D24">
            <v>370</v>
          </cell>
          <cell r="E24" t="str">
            <v>AREIA MEDIA - POSTO JAZIDA/FORNECEDOR (RETIRADO NA JAZIDA, SEM TRANSPORTE)</v>
          </cell>
          <cell r="F24" t="str">
            <v>M3</v>
          </cell>
          <cell r="G24">
            <v>8.5900000000000004E-3</v>
          </cell>
          <cell r="H24" t="str">
            <v>65,00</v>
          </cell>
          <cell r="I24">
            <v>0.55835000000000001</v>
          </cell>
        </row>
        <row r="25">
          <cell r="D25">
            <v>1379</v>
          </cell>
          <cell r="E25" t="str">
            <v>CIMENTO PORTLAND COMPOSTO CP II-32</v>
          </cell>
          <cell r="F25" t="str">
            <v>KG</v>
          </cell>
          <cell r="G25">
            <v>2.1221000000000001</v>
          </cell>
          <cell r="H25" t="str">
            <v>0,51</v>
          </cell>
          <cell r="I25">
            <v>1.082271</v>
          </cell>
        </row>
        <row r="26">
          <cell r="D26">
            <v>4721</v>
          </cell>
          <cell r="E26" t="str">
            <v>PEDRA BRITADA N.1 ( 9,5 A 19MM) POSTO PEDREIRA/FORNECEDOR, SEM FRETE</v>
          </cell>
          <cell r="F26" t="str">
            <v>M3</v>
          </cell>
          <cell r="G26">
            <v>5.79E-3</v>
          </cell>
          <cell r="H26" t="str">
            <v>55,00</v>
          </cell>
          <cell r="I26">
            <v>0.31845000000000001</v>
          </cell>
        </row>
        <row r="27">
          <cell r="D27">
            <v>88316</v>
          </cell>
          <cell r="E27" t="str">
            <v>SERVENTE COM ENCARGOS COMPLEMENTARES</v>
          </cell>
          <cell r="F27" t="str">
            <v>H</v>
          </cell>
          <cell r="G27">
            <v>2.4500000000000001E-2</v>
          </cell>
          <cell r="H27">
            <v>16.870282</v>
          </cell>
          <cell r="I27">
            <v>0.41332190899999999</v>
          </cell>
        </row>
        <row r="28">
          <cell r="D28">
            <v>88377</v>
          </cell>
          <cell r="E28" t="str">
            <v>OPERADOR DE BETONEIRA ESTACIONARIA/MISR=TURADOR COM ENCARGOS COMPLEMENTARES</v>
          </cell>
          <cell r="F28" t="str">
            <v>H</v>
          </cell>
          <cell r="G28">
            <v>1.5500000000000002E-2</v>
          </cell>
          <cell r="H28">
            <v>20.551387999999996</v>
          </cell>
          <cell r="I28">
            <v>0.31854651399999995</v>
          </cell>
        </row>
        <row r="29">
          <cell r="D29">
            <v>88830</v>
          </cell>
          <cell r="E29" t="str">
            <v>BETONEIRA CAPACIDADE NOMINAL DE 400L, CAPACIDADE DE MISTURA 280L, MOTOR ELETRICO TRIFASICO POTENCIA DE 2CV, SEM CARREGADOR CHP DIURNO. AF_10/2014</v>
          </cell>
          <cell r="F29" t="str">
            <v>CHP</v>
          </cell>
          <cell r="G29">
            <v>8.0000000000000002E-3</v>
          </cell>
          <cell r="H29" t="str">
            <v>1,26</v>
          </cell>
          <cell r="I29">
            <v>1.008E-2</v>
          </cell>
        </row>
        <row r="30">
          <cell r="D30">
            <v>88831</v>
          </cell>
          <cell r="E30" t="str">
            <v>BETONEIRA CAPACIDADE NOMINAL DE 400L, CAPACIDADE DE MISTURA 280L, MOTOR ELETRICO TRIFASICO POTENCIA DE 2CV, SEM CARREGADOR CHI DIURNO. AF_10/2015</v>
          </cell>
          <cell r="F30" t="str">
            <v>CHI</v>
          </cell>
          <cell r="G30">
            <v>7.4999999999999997E-3</v>
          </cell>
          <cell r="H30" t="str">
            <v>0,25</v>
          </cell>
          <cell r="I30">
            <v>1.8749999999999999E-3</v>
          </cell>
        </row>
        <row r="31">
          <cell r="D31">
            <v>4417</v>
          </cell>
          <cell r="E31" t="str">
            <v>SARRAFO DE MADEIRA NAO APARELHADA *2,5 X 7* CM, MACARANDUBA, ANGELIM OU EQUIVALENTE DA REGIAO</v>
          </cell>
          <cell r="F31" t="str">
            <v>M</v>
          </cell>
          <cell r="G31">
            <v>1</v>
          </cell>
          <cell r="H31" t="str">
            <v>5,38</v>
          </cell>
          <cell r="I31">
            <v>5.38</v>
          </cell>
        </row>
        <row r="32">
          <cell r="D32">
            <v>4491</v>
          </cell>
          <cell r="E32" t="str">
            <v>PECA DE MADEIRA NATIVA / REGIONAL 7,5 X 7,5CM (3X3) NAO APARELHADA (P/FORMA)</v>
          </cell>
          <cell r="F32" t="str">
            <v>M</v>
          </cell>
          <cell r="G32">
            <v>4</v>
          </cell>
          <cell r="H32" t="str">
            <v>6,03</v>
          </cell>
          <cell r="I32">
            <v>24.12</v>
          </cell>
        </row>
        <row r="33">
          <cell r="D33">
            <v>4813</v>
          </cell>
          <cell r="E33" t="str">
            <v>PLACA DE OBRA (PARA CONSTRUCAO CIVIL) EM CHAPA GALVANIZADA *N. 22*, DE *2,0 X 1,125* M</v>
          </cell>
          <cell r="F33" t="str">
            <v>M2</v>
          </cell>
          <cell r="G33">
            <v>1</v>
          </cell>
          <cell r="H33" t="str">
            <v>187,50</v>
          </cell>
          <cell r="I33">
            <v>187.5</v>
          </cell>
        </row>
        <row r="34">
          <cell r="D34">
            <v>5075</v>
          </cell>
          <cell r="E34" t="str">
            <v>PREGO DE ACO POLIDO COM CABECA 18 X 30 (2 3/4 X 10)</v>
          </cell>
          <cell r="F34" t="str">
            <v>KG</v>
          </cell>
          <cell r="G34">
            <v>0.11</v>
          </cell>
          <cell r="H34" t="str">
            <v>8,11</v>
          </cell>
          <cell r="I34">
            <v>0.89209999999999989</v>
          </cell>
        </row>
        <row r="35">
          <cell r="D35" t="str">
            <v>C001</v>
          </cell>
          <cell r="E35" t="str">
            <v xml:space="preserve">ANOTACAO ART CREA ÁREA CONSTRUIDA </v>
          </cell>
          <cell r="F35" t="str">
            <v>UND</v>
          </cell>
          <cell r="G35">
            <v>1</v>
          </cell>
          <cell r="I35">
            <v>973</v>
          </cell>
        </row>
        <row r="36">
          <cell r="D36" t="str">
            <v>COT001</v>
          </cell>
          <cell r="E36" t="str">
            <v>ART (VERBA)</v>
          </cell>
          <cell r="F36" t="str">
            <v>UND</v>
          </cell>
          <cell r="G36">
            <v>1</v>
          </cell>
          <cell r="H36">
            <v>973</v>
          </cell>
          <cell r="I36">
            <v>973</v>
          </cell>
        </row>
        <row r="37">
          <cell r="D37">
            <v>84152</v>
          </cell>
          <cell r="E37" t="str">
            <v>DEMOLICAO MANUAL CONCRETO ARMADO (PILAR / VIGA / LAJE) - INCL EMPILHACAO LATERAL NO CANTEIRO</v>
          </cell>
          <cell r="F37" t="str">
            <v>M3</v>
          </cell>
          <cell r="G37" t="str">
            <v/>
          </cell>
          <cell r="I37">
            <v>332.43876379999995</v>
          </cell>
        </row>
        <row r="38">
          <cell r="D38">
            <v>88309</v>
          </cell>
          <cell r="E38" t="str">
            <v>PEDREIRO COM ENCARGOS COMPLEMENTARES</v>
          </cell>
          <cell r="F38" t="str">
            <v>H</v>
          </cell>
          <cell r="G38">
            <v>1.7</v>
          </cell>
          <cell r="H38">
            <v>26.849394</v>
          </cell>
          <cell r="I38">
            <v>45.643969800000001</v>
          </cell>
        </row>
        <row r="39">
          <cell r="D39">
            <v>88316</v>
          </cell>
          <cell r="E39" t="str">
            <v>SERVENTE COM ENCARGOS COMPLEMENTARES</v>
          </cell>
          <cell r="F39" t="str">
            <v>H</v>
          </cell>
          <cell r="G39">
            <v>17</v>
          </cell>
          <cell r="H39">
            <v>16.870282</v>
          </cell>
          <cell r="I39">
            <v>286.79479399999997</v>
          </cell>
        </row>
        <row r="40">
          <cell r="D40">
            <v>72215</v>
          </cell>
          <cell r="E40" t="str">
            <v>DEMOLICAO DE ALVENARIA DE ELEMENTOS CERAMICOS VAZADOS</v>
          </cell>
          <cell r="F40" t="str">
            <v>M3</v>
          </cell>
          <cell r="G40" t="str">
            <v/>
          </cell>
          <cell r="I40">
            <v>42.175705000000001</v>
          </cell>
        </row>
        <row r="41">
          <cell r="D41">
            <v>88316</v>
          </cell>
          <cell r="E41" t="str">
            <v>SERVENTE COM ENCARGOS COMPLEMENTARES</v>
          </cell>
          <cell r="F41" t="str">
            <v>H</v>
          </cell>
          <cell r="G41">
            <v>2.5</v>
          </cell>
          <cell r="H41">
            <v>16.870282</v>
          </cell>
          <cell r="I41">
            <v>42.175705000000001</v>
          </cell>
        </row>
        <row r="42">
          <cell r="D42">
            <v>4979</v>
          </cell>
          <cell r="E42" t="str">
            <v>RETIRADA DE COBERTURA EM FIBROCIMENTO</v>
          </cell>
          <cell r="I42">
            <v>19.820051679999999</v>
          </cell>
        </row>
        <row r="43">
          <cell r="D43">
            <v>88262</v>
          </cell>
          <cell r="E43" t="str">
            <v>CARPINTEIRO DE FORMAS COM ENCARGOS COMPLEMENTARES</v>
          </cell>
          <cell r="F43" t="str">
            <v>H</v>
          </cell>
          <cell r="G43">
            <v>0.44</v>
          </cell>
          <cell r="H43">
            <v>28.175289999999997</v>
          </cell>
          <cell r="I43">
            <v>12.397127599999999</v>
          </cell>
        </row>
        <row r="44">
          <cell r="D44">
            <v>88316</v>
          </cell>
          <cell r="E44" t="str">
            <v>SERVENTE COM ENCARGOS COMPLEMENTARES</v>
          </cell>
          <cell r="F44" t="str">
            <v>H</v>
          </cell>
          <cell r="G44">
            <v>0.44</v>
          </cell>
          <cell r="H44">
            <v>16.870282</v>
          </cell>
          <cell r="I44">
            <v>7.4229240799999996</v>
          </cell>
        </row>
        <row r="45">
          <cell r="D45">
            <v>85372</v>
          </cell>
          <cell r="E45" t="str">
            <v>DEMOLICAO DE FORRO DE GESSO</v>
          </cell>
          <cell r="F45" t="str">
            <v>M2</v>
          </cell>
          <cell r="G45" t="str">
            <v/>
          </cell>
          <cell r="I45">
            <v>2.5305423</v>
          </cell>
        </row>
        <row r="46">
          <cell r="D46">
            <v>88316</v>
          </cell>
          <cell r="E46" t="str">
            <v>SERVENTE COM ENCARGOS COMPLEMENTARES</v>
          </cell>
          <cell r="F46" t="str">
            <v>H</v>
          </cell>
          <cell r="G46">
            <v>0.15</v>
          </cell>
          <cell r="H46">
            <v>16.870282</v>
          </cell>
          <cell r="I46">
            <v>2.5305423</v>
          </cell>
        </row>
        <row r="47">
          <cell r="D47">
            <v>72178</v>
          </cell>
          <cell r="E47" t="str">
            <v>RETIRADA DE DIVISORIAS EM CHAPAS DE MADEIRA, COM MONTANTES METALICOS</v>
          </cell>
          <cell r="F47" t="str">
            <v>M2</v>
          </cell>
          <cell r="G47" t="str">
            <v/>
          </cell>
          <cell r="I47">
            <v>33.810347999999998</v>
          </cell>
        </row>
        <row r="48">
          <cell r="D48">
            <v>88261</v>
          </cell>
          <cell r="E48" t="str">
            <v>CARPINTEIRO DE ESQUADRIA COM ENCARGOS COMPLEMENTARES</v>
          </cell>
          <cell r="F48" t="str">
            <v>H</v>
          </cell>
          <cell r="G48">
            <v>1.2</v>
          </cell>
          <cell r="H48">
            <v>28.175289999999997</v>
          </cell>
          <cell r="I48">
            <v>33.810347999999998</v>
          </cell>
        </row>
        <row r="49">
          <cell r="D49">
            <v>2095</v>
          </cell>
          <cell r="E49" t="str">
            <v>REMOÇÃO DE VASO</v>
          </cell>
          <cell r="F49" t="str">
            <v>UN</v>
          </cell>
          <cell r="I49">
            <v>12.807108599999999</v>
          </cell>
        </row>
        <row r="50">
          <cell r="D50">
            <v>88309</v>
          </cell>
          <cell r="E50" t="str">
            <v>PEDREIRO COM ENCARGOS COMPLEMENTARES</v>
          </cell>
          <cell r="F50" t="str">
            <v>H</v>
          </cell>
          <cell r="G50">
            <v>0.1</v>
          </cell>
          <cell r="H50">
            <v>26.849394</v>
          </cell>
          <cell r="I50">
            <v>2.6849394000000002</v>
          </cell>
        </row>
        <row r="51">
          <cell r="D51">
            <v>88316</v>
          </cell>
          <cell r="E51" t="str">
            <v>SERVENTE COMENCARGOS COMPLEMENTARES</v>
          </cell>
          <cell r="F51" t="str">
            <v>H</v>
          </cell>
          <cell r="G51">
            <v>0.6</v>
          </cell>
          <cell r="H51">
            <v>16.870282</v>
          </cell>
          <cell r="I51">
            <v>10.1221692</v>
          </cell>
        </row>
        <row r="52">
          <cell r="D52">
            <v>3262</v>
          </cell>
          <cell r="E52" t="str">
            <v>REMOÇÃO DE LAVATÓRIO</v>
          </cell>
          <cell r="F52" t="str">
            <v>UN</v>
          </cell>
          <cell r="I52">
            <v>12.807108599999999</v>
          </cell>
        </row>
        <row r="53">
          <cell r="D53">
            <v>88309</v>
          </cell>
          <cell r="E53" t="str">
            <v>PEDREIRO COM ENCARGOS COMPLEMENTARES</v>
          </cell>
          <cell r="F53" t="str">
            <v>H</v>
          </cell>
          <cell r="G53">
            <v>0.1</v>
          </cell>
          <cell r="H53">
            <v>26.849394</v>
          </cell>
          <cell r="I53">
            <v>2.6849394000000002</v>
          </cell>
        </row>
        <row r="54">
          <cell r="D54">
            <v>88316</v>
          </cell>
          <cell r="E54" t="str">
            <v>SERVENTE COMENCARGOS COMPLEMENTARES</v>
          </cell>
          <cell r="F54" t="str">
            <v>H</v>
          </cell>
          <cell r="G54">
            <v>0.6</v>
          </cell>
          <cell r="H54">
            <v>16.870282</v>
          </cell>
          <cell r="I54">
            <v>10.1221692</v>
          </cell>
        </row>
        <row r="55">
          <cell r="D55">
            <v>9602</v>
          </cell>
          <cell r="E55" t="str">
            <v>REMOÇÃO DE PIA</v>
          </cell>
          <cell r="F55" t="str">
            <v>M2</v>
          </cell>
          <cell r="I55">
            <v>20.897691099999999</v>
          </cell>
        </row>
        <row r="56">
          <cell r="D56">
            <v>88309</v>
          </cell>
          <cell r="E56" t="str">
            <v>PEDREIRO COM ENCARGOS COMPLEMENTARES</v>
          </cell>
          <cell r="F56" t="str">
            <v>H</v>
          </cell>
          <cell r="G56">
            <v>0.15</v>
          </cell>
          <cell r="H56">
            <v>26.849394</v>
          </cell>
          <cell r="I56">
            <v>4.0274090999999999</v>
          </cell>
        </row>
        <row r="57">
          <cell r="D57">
            <v>88316</v>
          </cell>
          <cell r="E57" t="str">
            <v>SERVENTE COMENCARGOS COMPLEMENTARES</v>
          </cell>
          <cell r="F57" t="str">
            <v>H</v>
          </cell>
          <cell r="G57">
            <v>1</v>
          </cell>
          <cell r="H57">
            <v>16.870282</v>
          </cell>
          <cell r="I57">
            <v>16.870282</v>
          </cell>
        </row>
        <row r="58">
          <cell r="D58">
            <v>31</v>
          </cell>
          <cell r="E58" t="str">
            <v>REMOÇÃO DE ESQUADRIA DE MADEIRA, COM OU SEM BATENTE</v>
          </cell>
          <cell r="F58" t="str">
            <v>M2</v>
          </cell>
          <cell r="I58">
            <v>15.750248800000001</v>
          </cell>
        </row>
        <row r="59">
          <cell r="D59">
            <v>88262</v>
          </cell>
          <cell r="E59" t="str">
            <v>CARPINTEIRO DE FORMAS COM ENCARGOS COMPLEMENTARES</v>
          </cell>
          <cell r="F59" t="str">
            <v>H</v>
          </cell>
          <cell r="G59">
            <v>0.08</v>
          </cell>
          <cell r="H59">
            <v>28.175289999999997</v>
          </cell>
          <cell r="I59">
            <v>2.2540231999999998</v>
          </cell>
        </row>
        <row r="60">
          <cell r="D60">
            <v>88316</v>
          </cell>
          <cell r="E60" t="str">
            <v>SERVENTE COMENCARGOS COMPLEMENTARES</v>
          </cell>
          <cell r="F60" t="str">
            <v>H</v>
          </cell>
          <cell r="G60">
            <v>0.8</v>
          </cell>
          <cell r="H60">
            <v>16.870282</v>
          </cell>
          <cell r="I60">
            <v>13.496225600000001</v>
          </cell>
        </row>
        <row r="61">
          <cell r="D61">
            <v>4942</v>
          </cell>
          <cell r="E61" t="str">
            <v>REMOÇÃO DE ESQUADRIA METÁLICA, COM OU SEM REAPROVEITAMENTO</v>
          </cell>
          <cell r="F61" t="str">
            <v>M2</v>
          </cell>
          <cell r="I61">
            <v>21.859838</v>
          </cell>
        </row>
        <row r="62">
          <cell r="D62">
            <v>88309</v>
          </cell>
          <cell r="E62" t="str">
            <v>PEDREIRO COM ENCARGOS COMPLEMENTARES</v>
          </cell>
          <cell r="F62" t="str">
            <v>H</v>
          </cell>
          <cell r="G62">
            <v>0.5</v>
          </cell>
          <cell r="H62">
            <v>26.849394</v>
          </cell>
          <cell r="I62">
            <v>13.424697</v>
          </cell>
        </row>
        <row r="63">
          <cell r="D63">
            <v>88316</v>
          </cell>
          <cell r="E63" t="str">
            <v>SERVENTE COMENCARGOS COMPLEMENTARES</v>
          </cell>
          <cell r="F63" t="str">
            <v>H</v>
          </cell>
          <cell r="G63">
            <v>0.5</v>
          </cell>
          <cell r="H63">
            <v>16.870282</v>
          </cell>
          <cell r="I63">
            <v>8.4351409999999998</v>
          </cell>
        </row>
        <row r="64">
          <cell r="D64">
            <v>72897</v>
          </cell>
          <cell r="E64" t="str">
            <v>CARGA MANUAL DE ENTULHO EM CAMINHAO BASCULANTE 6 M3</v>
          </cell>
          <cell r="F64" t="str">
            <v>M3</v>
          </cell>
          <cell r="G64" t="str">
            <v/>
          </cell>
          <cell r="I64">
            <v>20.759197399999998</v>
          </cell>
        </row>
        <row r="65">
          <cell r="D65">
            <v>5961</v>
          </cell>
          <cell r="E65" t="str">
            <v>CAMINHÃO BASCULANTE 6 M3, PESO BRUTO TOTAL 16.000 KG, CARGA ÚTIL MÁXIMA 13.071 KG, DISTÂNCIA ENTRE EIXOS 4,80 M, POTÊNCIA 230 CV INCLUSIVE CAÇAMBA METÁLICA - CHI DIURNO. AF_06/2014</v>
          </cell>
          <cell r="F65" t="str">
            <v>CHI</v>
          </cell>
          <cell r="G65">
            <v>0.25</v>
          </cell>
          <cell r="H65" t="str">
            <v>35,80</v>
          </cell>
          <cell r="I65">
            <v>8.9499999999999993</v>
          </cell>
        </row>
        <row r="66">
          <cell r="D66">
            <v>88316</v>
          </cell>
          <cell r="E66" t="str">
            <v>SERVENTE COM ENCARGOS COMPLEMENTARES</v>
          </cell>
          <cell r="F66" t="str">
            <v>H</v>
          </cell>
          <cell r="G66">
            <v>0.7</v>
          </cell>
          <cell r="H66">
            <v>16.870282</v>
          </cell>
          <cell r="I66">
            <v>11.809197399999999</v>
          </cell>
        </row>
        <row r="67">
          <cell r="D67">
            <v>95302</v>
          </cell>
          <cell r="E67" t="str">
            <v>TRANSPORTE COM CAMINHÃO BASCULANTE 6 M3 EM RODOVIA PAVIMENTADA ( PARA DISTÂNCIAS SUPERIORES A 4 KM)</v>
          </cell>
          <cell r="F67" t="str">
            <v>M3</v>
          </cell>
          <cell r="G67" t="str">
            <v/>
          </cell>
          <cell r="I67">
            <v>1.3380259999999999</v>
          </cell>
        </row>
        <row r="68">
          <cell r="D68">
            <v>5811</v>
          </cell>
          <cell r="E68" t="str">
            <v>CAMINHÃO BASCULANTE 6 M3, PESO BRUTO TOTAL 16.000 KG, CARGA ÚTIL MÁXIMA 13.071 KG, DISTÂNCIA ENTRE EIXOS 4,80 M, POTÊNCIA 230 CV INCLUSIVE CAÇAMBA METÁLICA - CHP DIURNO. AF_06/2014</v>
          </cell>
          <cell r="F68" t="str">
            <v>CHP</v>
          </cell>
          <cell r="G68">
            <v>8.8999999999999999E-3</v>
          </cell>
          <cell r="H68" t="str">
            <v>150,34</v>
          </cell>
          <cell r="I68">
            <v>1.3380259999999999</v>
          </cell>
        </row>
        <row r="69">
          <cell r="D69">
            <v>95135</v>
          </cell>
          <cell r="E69" t="str">
            <v>LOCACAO DE ANDAIME METALICO TUBULAR TIPO TORRE</v>
          </cell>
          <cell r="F69" t="str">
            <v>M/MES</v>
          </cell>
          <cell r="G69" t="str">
            <v/>
          </cell>
          <cell r="I69">
            <v>18.435141000000002</v>
          </cell>
        </row>
        <row r="70">
          <cell r="D70">
            <v>88316</v>
          </cell>
          <cell r="E70" t="str">
            <v>SERVENTE COM ENCARGOS COMPLEMENTARES</v>
          </cell>
          <cell r="F70" t="str">
            <v>H</v>
          </cell>
          <cell r="G70">
            <v>0.5</v>
          </cell>
          <cell r="H70">
            <v>16.870282</v>
          </cell>
          <cell r="I70">
            <v>8.4351409999999998</v>
          </cell>
        </row>
        <row r="71">
          <cell r="D71">
            <v>10527</v>
          </cell>
          <cell r="E71" t="str">
            <v>ANDAIME METALICO TUBULAR DE ENCAIXE, TIPO DE TORRE, COM LARGURA DE 1 ATE 1,5 M E ALTURA DE *1,00 M* (LOCACAO)</v>
          </cell>
          <cell r="F71" t="str">
            <v>M/MES</v>
          </cell>
          <cell r="G71">
            <v>1</v>
          </cell>
          <cell r="H71" t="str">
            <v>10,00</v>
          </cell>
          <cell r="I71">
            <v>10</v>
          </cell>
        </row>
        <row r="72">
          <cell r="E72" t="str">
            <v>INFRA - ESTRUTURA</v>
          </cell>
        </row>
        <row r="73">
          <cell r="D73">
            <v>93358</v>
          </cell>
          <cell r="E73" t="str">
            <v>ESCAVAÇÃO MANUAL, SOLO 1ª CATEGORIA, ATÉ 2M DE PROFUNDIDADE SEM ESCORA</v>
          </cell>
          <cell r="F73" t="str">
            <v>M3</v>
          </cell>
          <cell r="I73">
            <v>66.738835592000001</v>
          </cell>
        </row>
        <row r="74">
          <cell r="D74">
            <v>88316</v>
          </cell>
          <cell r="E74" t="str">
            <v>SERVENTE COM ENCARGOS COMPLEMENTARES</v>
          </cell>
          <cell r="F74" t="str">
            <v>H</v>
          </cell>
          <cell r="G74">
            <v>3.956</v>
          </cell>
          <cell r="H74">
            <v>16.870282</v>
          </cell>
          <cell r="I74">
            <v>66.738835592000001</v>
          </cell>
        </row>
        <row r="75">
          <cell r="D75">
            <v>93382</v>
          </cell>
          <cell r="E75" t="str">
            <v>REATERRO MANUAL DE VALAS COM COMPACTAÇÃO MECANIZADA. AF_04/2016</v>
          </cell>
          <cell r="F75" t="str">
            <v>M3</v>
          </cell>
          <cell r="G75" t="str">
            <v/>
          </cell>
          <cell r="I75">
            <v>33.935884733999998</v>
          </cell>
        </row>
        <row r="76">
          <cell r="D76">
            <v>5901</v>
          </cell>
          <cell r="E76" t="str">
            <v>CAMINHÃO PIPA 10.000 L TRUCADO, PESO BRUTO TOTAL 23.000 KG, CARGA ÚTIL MÁXIMA 15.935 KG, DISTÂNCIA ENTRE EIXOS 4,8 M, POTÊNCIA 230 CV, INCLUSIVE TANQUE DE AÇO PARA TRANSPORTE DE ÁGUA - CHP DIURNO. AF_06/2014</v>
          </cell>
          <cell r="F76" t="str">
            <v>CHP</v>
          </cell>
          <cell r="G76">
            <v>6.0000000000000001E-3</v>
          </cell>
          <cell r="H76" t="str">
            <v>148,78</v>
          </cell>
          <cell r="I76">
            <v>0.89268000000000003</v>
          </cell>
        </row>
        <row r="77">
          <cell r="D77">
            <v>5903</v>
          </cell>
          <cell r="E77" t="str">
            <v>CAMINHÃO PIPA 10.000 L TRUCADO, PESO BRUTO TOTAL 23.000 KG, CARGA ÚTIL MÁXIMA 15.935 KG, DISTÂNCIA ENTRE EIXOS 4,8 M, POTÊNCIA 230 CV, INCLUSIVE TANQUE DE AÇO PARA TRANSPORTE DE ÁGUA - CHI DIURNO. AF_06/2014</v>
          </cell>
          <cell r="F77" t="str">
            <v>CHI</v>
          </cell>
          <cell r="G77">
            <v>3.0000000000000001E-3</v>
          </cell>
          <cell r="H77" t="str">
            <v>35,44</v>
          </cell>
          <cell r="I77">
            <v>0.10632</v>
          </cell>
        </row>
        <row r="78">
          <cell r="D78">
            <v>88316</v>
          </cell>
          <cell r="E78" t="str">
            <v>SERVENTE COM ENCARGOS COMPLEMENTARES</v>
          </cell>
          <cell r="F78" t="str">
            <v>H</v>
          </cell>
          <cell r="G78">
            <v>1.1870000000000001</v>
          </cell>
          <cell r="H78">
            <v>16.870282</v>
          </cell>
          <cell r="I78">
            <v>20.025024733999999</v>
          </cell>
        </row>
        <row r="79">
          <cell r="D79">
            <v>91533</v>
          </cell>
          <cell r="E79" t="str">
            <v>COMPACTADOR DE SOLOS DE PERCUSSÃO (SOQUETE) COM MOTOR A GASOLINA 4 TEMPOS, POTÊNCIA 4 CV - CHP DIURNO. AF_08/2015</v>
          </cell>
          <cell r="F79" t="str">
            <v>CHP</v>
          </cell>
          <cell r="G79">
            <v>0.27400000000000002</v>
          </cell>
          <cell r="H79" t="str">
            <v>25,96</v>
          </cell>
          <cell r="I79">
            <v>7.1130400000000007</v>
          </cell>
        </row>
        <row r="80">
          <cell r="D80">
            <v>91534</v>
          </cell>
          <cell r="E80" t="str">
            <v>COMPACTADOR DE SOLOS DE PERCUSSÃO (SOQUETE) COM MOTOR A GASOLINA 4 TEMPOS, POTÊNCIA 4 CV - CHI DIURNO. AF_08/2015</v>
          </cell>
          <cell r="F80" t="str">
            <v>CHI</v>
          </cell>
          <cell r="G80">
            <v>0.254</v>
          </cell>
          <cell r="H80" t="str">
            <v>22,83</v>
          </cell>
          <cell r="I80">
            <v>5.7988200000000001</v>
          </cell>
        </row>
        <row r="81">
          <cell r="D81">
            <v>5651</v>
          </cell>
          <cell r="E81" t="str">
            <v>FORMA TABUA PARA CONCRETO EM FUNDACAO C/ REAPROVEITAMENTO 5X</v>
          </cell>
          <cell r="F81" t="str">
            <v>M2</v>
          </cell>
          <cell r="G81" t="str">
            <v/>
          </cell>
          <cell r="I81">
            <v>49.087356849999999</v>
          </cell>
        </row>
        <row r="82">
          <cell r="D82">
            <v>88239</v>
          </cell>
          <cell r="E82" t="str">
            <v>AJUDANTE DE CARPINTEIRO COM ENCARGOS COMPLEMENTARES</v>
          </cell>
          <cell r="F82" t="str">
            <v>H</v>
          </cell>
          <cell r="G82">
            <v>0.22500000000000001</v>
          </cell>
          <cell r="H82">
            <v>21.476025999999997</v>
          </cell>
          <cell r="I82">
            <v>4.8321058499999996</v>
          </cell>
        </row>
        <row r="83">
          <cell r="D83">
            <v>88262</v>
          </cell>
          <cell r="E83" t="str">
            <v>CARPINTEIRO DE FORMAS COM ENCARGOS COMPLEMENTARES</v>
          </cell>
          <cell r="F83" t="str">
            <v>H</v>
          </cell>
          <cell r="G83">
            <v>0.9</v>
          </cell>
          <cell r="H83">
            <v>28.175289999999997</v>
          </cell>
          <cell r="I83">
            <v>25.357760999999996</v>
          </cell>
        </row>
        <row r="84">
          <cell r="D84">
            <v>2692</v>
          </cell>
          <cell r="E84" t="str">
            <v>DESMOLDANTE PROTETOR PARA FORMAS DE MADEIRA, DE BASE OLEOSA EMULSIONADA EM AGUA</v>
          </cell>
          <cell r="F84" t="str">
            <v>L</v>
          </cell>
          <cell r="G84">
            <v>0.1</v>
          </cell>
          <cell r="H84" t="str">
            <v>5,62</v>
          </cell>
          <cell r="I84">
            <v>0.56200000000000006</v>
          </cell>
        </row>
        <row r="85">
          <cell r="D85">
            <v>4491</v>
          </cell>
          <cell r="E85" t="str">
            <v>PECA DE MADEIRA NATIVA / REGIONAL 7,5 X 7,5CM (3X3) NAO APARELHADA (P/FORMA)</v>
          </cell>
          <cell r="F85" t="str">
            <v>M</v>
          </cell>
          <cell r="G85">
            <v>0.27500000000000002</v>
          </cell>
          <cell r="H85" t="str">
            <v>6,03</v>
          </cell>
          <cell r="I85">
            <v>1.6582500000000002</v>
          </cell>
        </row>
        <row r="86">
          <cell r="D86">
            <v>4512</v>
          </cell>
          <cell r="E86" t="str">
            <v>PECA DE MADEIRA 3A/4A QUALIDADE 2,5 X 5CM NAO APARELHADA</v>
          </cell>
          <cell r="F86" t="str">
            <v>M</v>
          </cell>
          <cell r="G86">
            <v>0.24</v>
          </cell>
          <cell r="H86" t="str">
            <v>1,90</v>
          </cell>
          <cell r="I86">
            <v>0.45599999999999996</v>
          </cell>
        </row>
        <row r="87">
          <cell r="D87">
            <v>5061</v>
          </cell>
          <cell r="E87" t="str">
            <v>PREGO DE ACO POLIDO COM CABECA 18 X 27 (2 1/2 X 10)</v>
          </cell>
          <cell r="F87" t="str">
            <v>KG</v>
          </cell>
          <cell r="G87">
            <v>0.15</v>
          </cell>
          <cell r="H87" t="str">
            <v>7,98</v>
          </cell>
          <cell r="I87">
            <v>1.1970000000000001</v>
          </cell>
        </row>
        <row r="88">
          <cell r="D88">
            <v>6189</v>
          </cell>
          <cell r="E88" t="str">
            <v>TABUA MADEIRA 2A QUALIDADE 2,5 X 30,0CM (1 X 12") NAO APARELHADA</v>
          </cell>
          <cell r="F88" t="str">
            <v>M</v>
          </cell>
          <cell r="G88">
            <v>0.79200000000000004</v>
          </cell>
          <cell r="H88" t="str">
            <v>18,97</v>
          </cell>
          <cell r="I88">
            <v>15.024239999999999</v>
          </cell>
        </row>
        <row r="89">
          <cell r="D89">
            <v>92760</v>
          </cell>
          <cell r="E89" t="str">
            <v>ARMAÇÃO DE PILAR OU VIGA DE UMA ESTRUTURA CONVENCIONAL DE CONCRETO ARMADO EM UM EDIFICIO DE MULTIPLOS PAVIMENTOS UTILIZANDO AÇO CA-50 DE 6,3 MM - MONTAGEM. AF_12/2015</v>
          </cell>
          <cell r="F89" t="str">
            <v>KG</v>
          </cell>
          <cell r="I89">
            <v>8.4246296348000005</v>
          </cell>
        </row>
        <row r="90">
          <cell r="D90">
            <v>337</v>
          </cell>
          <cell r="E90" t="str">
            <v>ARAME RECOZIDO 18 BWG, 1,25 MM (0,01 KG/M)</v>
          </cell>
          <cell r="F90" t="str">
            <v>KG</v>
          </cell>
          <cell r="G90">
            <v>2.5000000000000001E-2</v>
          </cell>
          <cell r="H90" t="str">
            <v>9,50</v>
          </cell>
          <cell r="I90">
            <v>0.23750000000000002</v>
          </cell>
        </row>
        <row r="91">
          <cell r="D91">
            <v>39017</v>
          </cell>
          <cell r="E91" t="str">
            <v>ESPACADOR/ DISTANCIADOR CIRCULAR COM ENTRADA LATERAL, EM PLÁSTICO, PARA VERGALHÃO *4,2 A 12,5*MM, COBRIMENTO 20MM</v>
          </cell>
          <cell r="F91" t="str">
            <v>UN</v>
          </cell>
          <cell r="G91">
            <v>0.97</v>
          </cell>
          <cell r="H91" t="str">
            <v>0,12</v>
          </cell>
          <cell r="I91">
            <v>0.11639999999999999</v>
          </cell>
        </row>
        <row r="92">
          <cell r="D92">
            <v>92792</v>
          </cell>
          <cell r="E92" t="str">
            <v>CORTE E DOBRA DE AÇO CA-50, DIAMETRO DE 6,3 MM, UTILIZADO EM ESTRUTURAS DIVERSAS, EXCETO LAJES. AF_12/2015</v>
          </cell>
          <cell r="F92" t="str">
            <v>KG</v>
          </cell>
          <cell r="G92">
            <v>1</v>
          </cell>
          <cell r="H92" t="str">
            <v>5,03</v>
          </cell>
          <cell r="I92">
            <v>5.03</v>
          </cell>
        </row>
        <row r="93">
          <cell r="D93">
            <v>88245</v>
          </cell>
          <cell r="E93" t="str">
            <v>ARMADOR COM ENCARGOS COMPLEMENTARES</v>
          </cell>
          <cell r="F93" t="str">
            <v>H</v>
          </cell>
          <cell r="G93">
            <v>9.4700000000000006E-2</v>
          </cell>
          <cell r="H93">
            <v>28.593994000000002</v>
          </cell>
          <cell r="I93">
            <v>2.7078512318000003</v>
          </cell>
        </row>
        <row r="94">
          <cell r="D94">
            <v>88238</v>
          </cell>
          <cell r="E94" t="str">
            <v>AJUDANTE DE ARMADOR COM ENCARGOS COMPLEMENTARES</v>
          </cell>
          <cell r="F94" t="str">
            <v>H</v>
          </cell>
          <cell r="G94">
            <v>1.55E-2</v>
          </cell>
          <cell r="H94">
            <v>21.476025999999997</v>
          </cell>
          <cell r="I94">
            <v>0.33287840299999993</v>
          </cell>
        </row>
        <row r="95">
          <cell r="D95">
            <v>92761</v>
          </cell>
          <cell r="E95" t="str">
            <v>ARMAÇÃO DE PILAR OU VIGA DE UMA ESTRUTURA CONVENCIONAL DE CONCRETO ARMADO EM UM EDIFÍCIO DE MÚLTIPLOS PAVIMENTOS UTILIZANDO AÇO CA-50 DE 8.0 MM - MONTAGEM. AF_12/2015</v>
          </cell>
          <cell r="F95" t="str">
            <v>KG</v>
          </cell>
          <cell r="G95" t="str">
            <v/>
          </cell>
          <cell r="I95">
            <v>7.8052296747999996</v>
          </cell>
        </row>
        <row r="96">
          <cell r="D96">
            <v>88238</v>
          </cell>
          <cell r="E96" t="str">
            <v>AJUDANTE DE ARMADOR COM ENCARGOS COMPLEMENTARES</v>
          </cell>
          <cell r="F96" t="str">
            <v>H</v>
          </cell>
          <cell r="G96">
            <v>1.15E-2</v>
          </cell>
          <cell r="H96">
            <v>21.476025999999997</v>
          </cell>
          <cell r="I96">
            <v>0.24697429899999995</v>
          </cell>
        </row>
        <row r="97">
          <cell r="D97">
            <v>88245</v>
          </cell>
          <cell r="E97" t="str">
            <v>ARMADOR COM ENCARGOS COMPLEMENTARES</v>
          </cell>
          <cell r="F97" t="str">
            <v>H</v>
          </cell>
          <cell r="G97">
            <v>7.0699999999999999E-2</v>
          </cell>
          <cell r="H97">
            <v>28.593994000000002</v>
          </cell>
          <cell r="I97">
            <v>2.0215953758</v>
          </cell>
        </row>
        <row r="98">
          <cell r="D98">
            <v>92793</v>
          </cell>
          <cell r="E98" t="str">
            <v>CORTE E DOBRA DE AÇO CA-50, DIÂMETRO DE 8.0 MM, UTILIZADO EM ESTRUTURAS DIVERSAS, EXCETO LAJES. AF_12/2015</v>
          </cell>
          <cell r="F98" t="str">
            <v>KG</v>
          </cell>
          <cell r="G98">
            <v>1</v>
          </cell>
          <cell r="H98" t="str">
            <v>5,21</v>
          </cell>
          <cell r="I98">
            <v>5.21</v>
          </cell>
        </row>
        <row r="99">
          <cell r="D99">
            <v>337</v>
          </cell>
          <cell r="E99" t="str">
            <v>ARAME RECOZIDO 18 BWG, 1,25 MM (0,01 KG/M)</v>
          </cell>
          <cell r="F99" t="str">
            <v>KG</v>
          </cell>
          <cell r="G99">
            <v>2.5000000000000001E-2</v>
          </cell>
          <cell r="H99" t="str">
            <v>9,50</v>
          </cell>
          <cell r="I99">
            <v>0.23750000000000002</v>
          </cell>
        </row>
        <row r="100">
          <cell r="D100">
            <v>39017</v>
          </cell>
          <cell r="E100" t="str">
            <v>ESPACADOR/ DISTANCIADOR CIRCULAR COM ENTRADA LATERAL, EM PLÁSTICO, PARA VERGALHÃO *4,2 A 12,5*MM, COBRIMENTO 20MM</v>
          </cell>
          <cell r="F100" t="str">
            <v>UN</v>
          </cell>
          <cell r="G100">
            <v>0.74299999999999999</v>
          </cell>
          <cell r="H100" t="str">
            <v>0,12</v>
          </cell>
          <cell r="I100">
            <v>8.9159999999999989E-2</v>
          </cell>
        </row>
        <row r="101">
          <cell r="D101">
            <v>92762</v>
          </cell>
          <cell r="E101" t="str">
            <v>ARMAÇÃO DE PILAR OU VIGA DE UMA ESTRUTURA CONVENCIONAL DE CONCRETO ARMADO EM UM EDIFÍCIO DE MÚLTIPLOS PAVIMENTOS UTILIZANDO AÇO CA-50 DE 10.0 MM - MONTAGEM. AF_12/2015</v>
          </cell>
          <cell r="F101" t="str">
            <v>KG</v>
          </cell>
          <cell r="G101" t="str">
            <v/>
          </cell>
          <cell r="I101">
            <v>6.2799761061999995</v>
          </cell>
        </row>
        <row r="102">
          <cell r="D102">
            <v>88238</v>
          </cell>
          <cell r="E102" t="str">
            <v>AJUDANTE DE ARMADOR COM ENCARGOS COMPLEMENTARES</v>
          </cell>
          <cell r="F102" t="str">
            <v>H</v>
          </cell>
          <cell r="G102">
            <v>8.6E-3</v>
          </cell>
          <cell r="H102">
            <v>21.476025999999997</v>
          </cell>
          <cell r="I102">
            <v>0.18469382359999997</v>
          </cell>
        </row>
        <row r="103">
          <cell r="D103">
            <v>88245</v>
          </cell>
          <cell r="E103" t="str">
            <v>ARMADOR COM ENCARGOS COMPLEMENTARES</v>
          </cell>
          <cell r="F103" t="str">
            <v>H</v>
          </cell>
          <cell r="G103">
            <v>5.2900000000000003E-2</v>
          </cell>
          <cell r="H103">
            <v>28.593994000000002</v>
          </cell>
          <cell r="I103">
            <v>1.5126222826000002</v>
          </cell>
        </row>
        <row r="104">
          <cell r="D104">
            <v>92794</v>
          </cell>
          <cell r="E104" t="str">
            <v>CORTE E DOBRA DE AÇO CA-50, DIÂMETRO DE 10.0 MM, UTILIZADO EM ESTRUTURAS DIVERSAS, EXCETO LAJES. AF_12/2015</v>
          </cell>
          <cell r="F104" t="str">
            <v>KG</v>
          </cell>
          <cell r="G104">
            <v>1</v>
          </cell>
          <cell r="H104" t="str">
            <v>4,28</v>
          </cell>
          <cell r="I104">
            <v>4.28</v>
          </cell>
        </row>
        <row r="105">
          <cell r="D105">
            <v>337</v>
          </cell>
          <cell r="E105" t="str">
            <v>ARAME RECOZIDO 18 BWG, 1,25 MM (0,01 KG/M)</v>
          </cell>
          <cell r="F105" t="str">
            <v>KG</v>
          </cell>
          <cell r="G105">
            <v>2.5000000000000001E-2</v>
          </cell>
          <cell r="H105" t="str">
            <v>9,50</v>
          </cell>
          <cell r="I105">
            <v>0.23750000000000002</v>
          </cell>
        </row>
        <row r="106">
          <cell r="D106">
            <v>39017</v>
          </cell>
          <cell r="E106" t="str">
            <v>ESPACADOR/ DISTANCIADOR CIRCULAR COM ENTRADA LATERAL, EM PLÁSTICO, PARA VERGALHÃO *4,2 A 12,5*MM, COBRIMENTO 20MM</v>
          </cell>
          <cell r="F106" t="str">
            <v>UN</v>
          </cell>
          <cell r="G106">
            <v>0.54300000000000004</v>
          </cell>
          <cell r="H106" t="str">
            <v>0,12</v>
          </cell>
          <cell r="I106">
            <v>6.5159999999999996E-2</v>
          </cell>
        </row>
        <row r="107">
          <cell r="D107">
            <v>94966</v>
          </cell>
          <cell r="E107" t="str">
            <v>CONCRETO FCK = 30MPA, TRAÇO 1:2,1:2,5 (CIMENTO/ AREIA MÉDIA/ BRITA 1)  - PREPARO MECÂNICO COM BETONEIRA 400 L. AF_07/2016</v>
          </cell>
          <cell r="F107" t="str">
            <v>M3</v>
          </cell>
          <cell r="G107" t="str">
            <v/>
          </cell>
          <cell r="I107">
            <v>348.21996119999994</v>
          </cell>
        </row>
        <row r="108">
          <cell r="D108">
            <v>88316</v>
          </cell>
          <cell r="E108" t="str">
            <v>SERVENTE COM ENCARGOS COMPLEMENTARES</v>
          </cell>
          <cell r="F108" t="str">
            <v>H</v>
          </cell>
          <cell r="G108">
            <v>2.2999999999999998</v>
          </cell>
          <cell r="H108">
            <v>16.870282</v>
          </cell>
          <cell r="I108">
            <v>38.801648599999993</v>
          </cell>
        </row>
        <row r="109">
          <cell r="D109">
            <v>88377</v>
          </cell>
          <cell r="E109" t="str">
            <v>OPERADOR DE BETONEIRA ESTACIONÁRIA/MISTURADOR COM ENCARGOS COMPLEMENTARES</v>
          </cell>
          <cell r="F109" t="str">
            <v>H</v>
          </cell>
          <cell r="G109">
            <v>1.45</v>
          </cell>
          <cell r="H109">
            <v>20.551387999999996</v>
          </cell>
          <cell r="I109">
            <v>29.799512599999993</v>
          </cell>
        </row>
        <row r="110">
          <cell r="D110">
            <v>88830</v>
          </cell>
          <cell r="E110" t="str">
            <v>BETONEIRA CAPACIDADE NOMINAL DE 400 L, CAPACIDADE DE MISTURA 310 L, MOTOR ELÉTRICO TRIFÁSICO POTÊNCIA DE 2 HP, SEM CARREGADOR - CHP DIURNO. AF_10/2014</v>
          </cell>
          <cell r="F110" t="str">
            <v>CHP</v>
          </cell>
          <cell r="G110">
            <v>0.75</v>
          </cell>
          <cell r="H110" t="str">
            <v>1,26</v>
          </cell>
          <cell r="I110">
            <v>0.94500000000000006</v>
          </cell>
        </row>
        <row r="111">
          <cell r="D111">
            <v>88831</v>
          </cell>
          <cell r="E111" t="str">
            <v>BETONEIRA CAPACIDADE NOMINAL DE 400 L, CAPACIDADE DE MISTURA 310 L, MOTOR ELÉTRICO TRIFÁSICO POTÊNCIA DE 2 HP, SEM CARREGADOR - CHI DIURNO. AF_10/2014</v>
          </cell>
          <cell r="F111" t="str">
            <v>CHI</v>
          </cell>
          <cell r="G111">
            <v>0.7</v>
          </cell>
          <cell r="H111" t="str">
            <v>0,25</v>
          </cell>
          <cell r="I111">
            <v>0.17499999999999999</v>
          </cell>
        </row>
        <row r="112">
          <cell r="D112">
            <v>370</v>
          </cell>
          <cell r="E112" t="str">
            <v>AREIA MEDIA - POSTO JAZIDA/FORNECEDOR (RETIRADO NA JAZIDA, SEM TRANSPORTE)</v>
          </cell>
          <cell r="F112" t="str">
            <v>M3</v>
          </cell>
          <cell r="G112">
            <v>0.73499999999999999</v>
          </cell>
          <cell r="H112" t="str">
            <v>65,00</v>
          </cell>
          <cell r="I112">
            <v>47.774999999999999</v>
          </cell>
        </row>
        <row r="113">
          <cell r="D113">
            <v>1379</v>
          </cell>
          <cell r="E113" t="str">
            <v>CIMENTO PORTLAND COMPOSTO CP II-32</v>
          </cell>
          <cell r="F113" t="str">
            <v>KG</v>
          </cell>
          <cell r="G113">
            <v>388.88</v>
          </cell>
          <cell r="H113" t="str">
            <v>0,51</v>
          </cell>
          <cell r="I113">
            <v>198.3288</v>
          </cell>
        </row>
        <row r="114">
          <cell r="D114">
            <v>4721</v>
          </cell>
          <cell r="E114" t="str">
            <v>PEDRA BRITADA N. 1 (9,5 a 19 MM) POSTO PEDREIRA/FORNECEDOR, SEM FRETE</v>
          </cell>
          <cell r="F114" t="str">
            <v>M3</v>
          </cell>
          <cell r="G114">
            <v>0.58899999999999997</v>
          </cell>
          <cell r="H114" t="str">
            <v>55,00</v>
          </cell>
          <cell r="I114">
            <v>32.394999999999996</v>
          </cell>
        </row>
        <row r="115">
          <cell r="D115" t="str">
            <v>74020/1</v>
          </cell>
          <cell r="E115" t="str">
            <v>ENSAIO DE PAVIMENTO DE CONCRETO</v>
          </cell>
          <cell r="F115" t="str">
            <v>M3</v>
          </cell>
          <cell r="G115" t="str">
            <v/>
          </cell>
          <cell r="I115">
            <v>23.567107</v>
          </cell>
        </row>
        <row r="116">
          <cell r="D116">
            <v>72742</v>
          </cell>
          <cell r="E116" t="str">
            <v>ENSAIO DE RECEBIMENTO E ACEITACAO DE CIMENTO PORTLAND</v>
          </cell>
          <cell r="F116" t="str">
            <v>UN</v>
          </cell>
          <cell r="G116">
            <v>1.4E-2</v>
          </cell>
          <cell r="H116" t="str">
            <v>600,08</v>
          </cell>
          <cell r="I116">
            <v>8.4011200000000006</v>
          </cell>
        </row>
        <row r="117">
          <cell r="D117">
            <v>72743</v>
          </cell>
          <cell r="E117" t="str">
            <v>ENSAIO DE RECEBIMENTO E ACEITACAO DE AGREGADO GRAUDO</v>
          </cell>
          <cell r="F117" t="str">
            <v>UN</v>
          </cell>
          <cell r="G117">
            <v>0.02</v>
          </cell>
          <cell r="H117" t="str">
            <v>300,04</v>
          </cell>
          <cell r="I117">
            <v>6.0008000000000008</v>
          </cell>
        </row>
        <row r="118">
          <cell r="D118" t="str">
            <v>74022/030</v>
          </cell>
          <cell r="E118" t="str">
            <v>ENSAIO DE RESISTENCIA A COMPRESSAO SIMPLES - CONCRETO</v>
          </cell>
          <cell r="F118" t="str">
            <v>UN</v>
          </cell>
          <cell r="G118">
            <v>2.3999999999999998E-3</v>
          </cell>
          <cell r="H118" t="str">
            <v>135,01</v>
          </cell>
          <cell r="I118">
            <v>0.32402399999999992</v>
          </cell>
        </row>
        <row r="119">
          <cell r="D119" t="str">
            <v>74022/032</v>
          </cell>
          <cell r="E119" t="str">
            <v>ENSAIO DE RESISTENCIA A TRACAO NA FLEXAO DE CONCRETO</v>
          </cell>
          <cell r="F119" t="str">
            <v>UN</v>
          </cell>
          <cell r="G119">
            <v>2.3999999999999998E-3</v>
          </cell>
          <cell r="H119" t="str">
            <v>150,02</v>
          </cell>
          <cell r="I119">
            <v>0.36004799999999998</v>
          </cell>
        </row>
        <row r="120">
          <cell r="D120" t="str">
            <v>74022/058</v>
          </cell>
          <cell r="E120" t="str">
            <v>ENSAIO DE ABATIMENTO DO TRONCO DE CONE</v>
          </cell>
          <cell r="F120" t="str">
            <v>UN</v>
          </cell>
          <cell r="G120">
            <v>0.1429</v>
          </cell>
          <cell r="H120" t="str">
            <v>59,35</v>
          </cell>
          <cell r="I120">
            <v>8.4811150000000008</v>
          </cell>
        </row>
        <row r="121">
          <cell r="D121">
            <v>94974</v>
          </cell>
          <cell r="E121" t="str">
            <v>CONCRETO MAGRO PARA LASTRO, TRAÇO 1:4,5:4,5 (CIMENTO/ AREIA MÉDIA/ BRITA 1)  - PREPARO MANUAL. AF_07/2016</v>
          </cell>
          <cell r="F121" t="str">
            <v>M3</v>
          </cell>
          <cell r="G121" t="str">
            <v/>
          </cell>
          <cell r="I121">
            <v>373.77287075999999</v>
          </cell>
        </row>
        <row r="122">
          <cell r="D122">
            <v>88316</v>
          </cell>
          <cell r="E122" t="str">
            <v>SERVENTE COM ENCARGOS COMPLEMENTARES</v>
          </cell>
          <cell r="F122" t="str">
            <v>H</v>
          </cell>
          <cell r="G122">
            <v>10.18</v>
          </cell>
          <cell r="H122">
            <v>16.870282</v>
          </cell>
          <cell r="I122">
            <v>171.73947075999999</v>
          </cell>
        </row>
        <row r="123">
          <cell r="D123">
            <v>370</v>
          </cell>
          <cell r="E123" t="str">
            <v>AREIA MEDIA - POSTO JAZIDA/FORNECEDOR (RETIRADO NA JAZIDA, SEM TRANSPORTE)</v>
          </cell>
          <cell r="F123" t="str">
            <v>M3</v>
          </cell>
          <cell r="G123">
            <v>0.88600000000000001</v>
          </cell>
          <cell r="H123" t="str">
            <v>65,00</v>
          </cell>
          <cell r="I123">
            <v>57.59</v>
          </cell>
        </row>
        <row r="124">
          <cell r="D124">
            <v>1379</v>
          </cell>
          <cell r="E124" t="str">
            <v>CIMENTO PORTLAND COMPOSTO CP II-32</v>
          </cell>
          <cell r="F124" t="str">
            <v>KG</v>
          </cell>
          <cell r="G124">
            <v>218.84</v>
          </cell>
          <cell r="H124" t="str">
            <v>0,51</v>
          </cell>
          <cell r="I124">
            <v>111.6084</v>
          </cell>
        </row>
        <row r="125">
          <cell r="D125">
            <v>4721</v>
          </cell>
          <cell r="E125" t="str">
            <v>PEDRA BRITADA N. 1 (9,5 a 19 MM) POSTO PEDREIRA/FORNECEDOR, SEM FRETE</v>
          </cell>
          <cell r="F125" t="str">
            <v>M3</v>
          </cell>
          <cell r="G125">
            <v>0.59699999999999998</v>
          </cell>
          <cell r="H125" t="str">
            <v>55,00</v>
          </cell>
          <cell r="I125">
            <v>32.835000000000001</v>
          </cell>
        </row>
        <row r="126">
          <cell r="E126" t="str">
            <v>SUPER-ESTRUTURA</v>
          </cell>
        </row>
        <row r="127">
          <cell r="E127" t="str">
            <v>PILARES</v>
          </cell>
        </row>
        <row r="128">
          <cell r="D128">
            <v>92419</v>
          </cell>
          <cell r="E128" t="str">
            <v>MONTAGEM E DESMONTAGEM DE FÔRMA DE PILARES RETANGULARES E ESTRUTURAS SIMILARES COM ÁREA MÉDIA DAS SEÇÕES MAIOR QUE 0,25 M², PÉ-DIREITO SIMPLES, EM CHAPA DE MADEIRA COMPENSADA RESINADA, 4 UTILIZAÇÕES. AF_12/2015</v>
          </cell>
          <cell r="F128" t="str">
            <v>M2</v>
          </cell>
          <cell r="G128" t="str">
            <v/>
          </cell>
          <cell r="I128">
            <v>58.792369273999988</v>
          </cell>
        </row>
        <row r="129">
          <cell r="D129">
            <v>88239</v>
          </cell>
          <cell r="E129" t="str">
            <v>AJUDANTE DE CARPINTEIRO COM ENCARGOS COMPLEMENTARES</v>
          </cell>
          <cell r="F129" t="str">
            <v>H</v>
          </cell>
          <cell r="G129">
            <v>0.159</v>
          </cell>
          <cell r="H129">
            <v>21.476025999999997</v>
          </cell>
          <cell r="I129">
            <v>3.4146881339999995</v>
          </cell>
        </row>
        <row r="130">
          <cell r="D130">
            <v>88262</v>
          </cell>
          <cell r="E130" t="str">
            <v>CARPINTEIRO DE FORMAS COM ENCARGOS COMPLEMENTARES</v>
          </cell>
          <cell r="F130" t="str">
            <v>H</v>
          </cell>
          <cell r="G130">
            <v>0.86599999999999999</v>
          </cell>
          <cell r="H130">
            <v>28.175289999999997</v>
          </cell>
          <cell r="I130">
            <v>24.399801139999997</v>
          </cell>
        </row>
        <row r="131">
          <cell r="D131">
            <v>92263</v>
          </cell>
          <cell r="E131" t="str">
            <v>FABRICAÇÃO DE FÔRMA PARA PILARES E ESTRUTURAS SIMILARES, EM CHAPA DE MADEIRA COMPENSADA RESINADA, E = 17 MM. AF_12/2015</v>
          </cell>
          <cell r="F131" t="str">
            <v>M2</v>
          </cell>
          <cell r="G131">
            <v>0.26300000000000001</v>
          </cell>
          <cell r="H131" t="str">
            <v>89,60</v>
          </cell>
          <cell r="I131">
            <v>23.564799999999998</v>
          </cell>
        </row>
        <row r="132">
          <cell r="D132">
            <v>2692</v>
          </cell>
          <cell r="E132" t="str">
            <v>DESMOLDANTE PROTETOR PARA FORMAS DE MADEIRA, DE BASE OLEOSA EMULSIONADA EM AGUA</v>
          </cell>
          <cell r="F132" t="str">
            <v>L</v>
          </cell>
          <cell r="G132">
            <v>0.01</v>
          </cell>
          <cell r="H132" t="str">
            <v>5,62</v>
          </cell>
          <cell r="I132">
            <v>5.62E-2</v>
          </cell>
        </row>
        <row r="133">
          <cell r="D133">
            <v>40271</v>
          </cell>
          <cell r="E133" t="str">
            <v>APRUMADOR METALICO DE PILAR, COM ALTURA E ANGULO REGULAVEIS, EXTENSAO DE *1,50* A *2,80* M (LOCACAO)</v>
          </cell>
          <cell r="F133" t="str">
            <v>MES</v>
          </cell>
          <cell r="G133">
            <v>0.19600000000000001</v>
          </cell>
          <cell r="H133" t="str">
            <v>6,50</v>
          </cell>
          <cell r="I133">
            <v>1.274</v>
          </cell>
        </row>
        <row r="134">
          <cell r="D134">
            <v>40275</v>
          </cell>
          <cell r="E134" t="str">
            <v>VIGA SANDUICHE METALICA VAZADA PARA TRAVAMENTO DE PILARES, DIMENSOES: ALTURA DE *8* CM, LARGURA DE *6* CM E EXTENSAO DE 2 M (LOCACAO)</v>
          </cell>
          <cell r="F134" t="str">
            <v>MES</v>
          </cell>
          <cell r="G134">
            <v>0.39300000000000002</v>
          </cell>
          <cell r="H134" t="str">
            <v>10,00</v>
          </cell>
          <cell r="I134">
            <v>3.93</v>
          </cell>
        </row>
        <row r="135">
          <cell r="D135">
            <v>40287</v>
          </cell>
          <cell r="E135" t="str">
            <v>LOCACAO DE BARRA DE ANCORAGEM DE 0,80 A 1,20 M DE EXTENSAO, COM ROSCA DE 5/8", INCLUINDO PORCA E FLANGE</v>
          </cell>
          <cell r="F135" t="str">
            <v>MES</v>
          </cell>
          <cell r="G135">
            <v>0.78500000000000003</v>
          </cell>
          <cell r="H135" t="str">
            <v>2,50</v>
          </cell>
          <cell r="I135">
            <v>1.9625000000000001</v>
          </cell>
        </row>
        <row r="136">
          <cell r="D136">
            <v>40304</v>
          </cell>
          <cell r="E136" t="str">
            <v>PREGO DE ACO POLIDO COM CABECA DUPLA 17 X 27 (2 1/2 X 11)</v>
          </cell>
          <cell r="F136" t="str">
            <v>KG</v>
          </cell>
          <cell r="G136">
            <v>1.9E-2</v>
          </cell>
          <cell r="H136" t="str">
            <v>10,02</v>
          </cell>
          <cell r="I136">
            <v>0.19037999999999999</v>
          </cell>
        </row>
        <row r="137">
          <cell r="D137">
            <v>92780</v>
          </cell>
          <cell r="E137" t="str">
            <v>ARMAÇÃO DE PILAR OU VIGA DE UMA ESTRUTURA CONVENCIONAL DE CONCRETO ARMADO EM UMA EDIFICAÇÃO TÉRREA OU SOBRADO UTILIZANDO AÇO CA- 50 DE 16,0MM - MONTAGEM. AF_12/2015</v>
          </cell>
          <cell r="F137" t="str">
            <v>KG</v>
          </cell>
          <cell r="G137" t="str">
            <v/>
          </cell>
          <cell r="I137">
            <v>5.6508013163999999</v>
          </cell>
        </row>
        <row r="138">
          <cell r="D138">
            <v>337</v>
          </cell>
          <cell r="E138" t="str">
            <v>ARAME RECOZIDO 18 BWG, 1,25 MM (0,01 KG/M)</v>
          </cell>
          <cell r="F138" t="str">
            <v>KG</v>
          </cell>
          <cell r="G138">
            <v>2.5000000000000001E-2</v>
          </cell>
          <cell r="H138" t="str">
            <v>9,50</v>
          </cell>
          <cell r="I138">
            <v>0.23750000000000002</v>
          </cell>
        </row>
        <row r="139">
          <cell r="D139">
            <v>39017</v>
          </cell>
          <cell r="E139" t="str">
            <v>ESPACADOR/ DISTANCIADOR CIRCULAR COM ENTRADA LATERAL, EM PLÁSTICO, PARA VERGALHÃO *4,2 A 12,5*MM, COBRIMENTO 20MM</v>
          </cell>
          <cell r="F139" t="str">
            <v>UN</v>
          </cell>
          <cell r="G139">
            <v>0.21199999999999999</v>
          </cell>
          <cell r="H139" t="str">
            <v>0,12</v>
          </cell>
          <cell r="I139">
            <v>2.5439999999999997E-2</v>
          </cell>
        </row>
        <row r="140">
          <cell r="D140">
            <v>88245</v>
          </cell>
          <cell r="E140" t="str">
            <v>ARMADOR COM ENCARGOS COMPLEMENTARES</v>
          </cell>
          <cell r="F140" t="str">
            <v>H</v>
          </cell>
          <cell r="G140">
            <v>4.7300000000000002E-2</v>
          </cell>
          <cell r="H140">
            <v>28.593994000000002</v>
          </cell>
          <cell r="I140">
            <v>1.3524959162000001</v>
          </cell>
        </row>
        <row r="141">
          <cell r="D141">
            <v>88238</v>
          </cell>
          <cell r="E141" t="str">
            <v>AJUDANTE DE ARMADOR COM ENCARGOS COMPLEMENTARES</v>
          </cell>
          <cell r="F141" t="str">
            <v>H</v>
          </cell>
          <cell r="G141">
            <v>7.7000000000000002E-3</v>
          </cell>
          <cell r="H141">
            <v>21.476025999999997</v>
          </cell>
          <cell r="I141">
            <v>0.16536540019999998</v>
          </cell>
        </row>
        <row r="142">
          <cell r="D142">
            <v>92796</v>
          </cell>
          <cell r="E142" t="str">
            <v>CORTE E DOBRA DE AÇO CA - 50, DIAMETRO DE 16,0MM, UTILIZADO EM ESTRUTURAS DIVERSAS, EXCETO LAJES. AF_12/2015</v>
          </cell>
          <cell r="F142" t="str">
            <v>KG</v>
          </cell>
          <cell r="G142">
            <v>1</v>
          </cell>
          <cell r="H142" t="str">
            <v>3,87</v>
          </cell>
          <cell r="I142">
            <v>3.87</v>
          </cell>
        </row>
        <row r="143">
          <cell r="D143">
            <v>92759</v>
          </cell>
          <cell r="E143" t="str">
            <v>ARMAÇÃO DE PILAR OU VIGA DE UMA ESTRUTURA CONVENCIONAL DE CONCRETO ARMADO EM UM EDIFÍCIO DE MÚLTIPLOS PAVIMENTOS UTILIZANDO AÇO CA-60 DE 5.0 MM - MONTAGEM. AF_12/2015</v>
          </cell>
          <cell r="F143" t="str">
            <v>KG</v>
          </cell>
          <cell r="G143" t="str">
            <v/>
          </cell>
          <cell r="I143">
            <v>10.0147779832</v>
          </cell>
        </row>
        <row r="144">
          <cell r="D144">
            <v>88238</v>
          </cell>
          <cell r="E144" t="str">
            <v>AJUDANTE DE ARMADOR COM ENCARGOS COMPLEMENTARES</v>
          </cell>
          <cell r="F144" t="str">
            <v>H</v>
          </cell>
          <cell r="G144">
            <v>2.0299999999999999E-2</v>
          </cell>
          <cell r="H144">
            <v>21.476025999999997</v>
          </cell>
          <cell r="I144">
            <v>0.43596332779999991</v>
          </cell>
        </row>
        <row r="145">
          <cell r="D145">
            <v>88245</v>
          </cell>
          <cell r="E145" t="str">
            <v>ARMADOR COM ENCARGOS COMPLEMENTARES</v>
          </cell>
          <cell r="F145" t="str">
            <v>H</v>
          </cell>
          <cell r="G145">
            <v>0.1241</v>
          </cell>
          <cell r="H145">
            <v>28.593994000000002</v>
          </cell>
          <cell r="I145">
            <v>3.5485146554000004</v>
          </cell>
        </row>
        <row r="146">
          <cell r="D146">
            <v>92791</v>
          </cell>
          <cell r="E146" t="str">
            <v>CORTE E DOBRA DE AÇO CA-60, DIÂMETRO DE 5.0 MM, UTILIZADO EM ESTRUTURAS DIVERSAS, EXCETO LAJES. AF_12/2015</v>
          </cell>
          <cell r="F146" t="str">
            <v>KG</v>
          </cell>
          <cell r="G146">
            <v>1</v>
          </cell>
          <cell r="H146" t="str">
            <v>5,65</v>
          </cell>
          <cell r="I146">
            <v>5.65</v>
          </cell>
        </row>
        <row r="147">
          <cell r="D147">
            <v>337</v>
          </cell>
          <cell r="E147" t="str">
            <v>ARAME RECOZIDO 18 BWG, 1,25 MM (0,01 KG/M)</v>
          </cell>
          <cell r="F147" t="str">
            <v>KG</v>
          </cell>
          <cell r="G147">
            <v>2.5000000000000001E-2</v>
          </cell>
          <cell r="H147" t="str">
            <v>9,50</v>
          </cell>
          <cell r="I147">
            <v>0.23750000000000002</v>
          </cell>
        </row>
        <row r="148">
          <cell r="D148">
            <v>39017</v>
          </cell>
          <cell r="E148" t="str">
            <v>ESPACADOR/ DISTANCIADOR CIRCULAR COM ENTRADA LATERAL, EM PLÁSTICO, PARA VERGALHÃO *4,2 A 12,5*MM, COBRIMENTO 20MM</v>
          </cell>
          <cell r="F148" t="str">
            <v>UN</v>
          </cell>
          <cell r="G148">
            <v>1.19</v>
          </cell>
          <cell r="H148" t="str">
            <v>0,12</v>
          </cell>
          <cell r="I148">
            <v>0.14279999999999998</v>
          </cell>
        </row>
        <row r="149">
          <cell r="D149">
            <v>94966</v>
          </cell>
          <cell r="E149" t="str">
            <v>CONCRETO FCK = 30MPA, TRAÇO 1:2,1:2,5 (CIMENTO/ AREIA MÉDIA/ BRITA 1)  - PREPARO MECÂNICO COM BETONEIRA 400 L. AF_07/2016</v>
          </cell>
          <cell r="F149" t="str">
            <v>M3</v>
          </cell>
          <cell r="G149" t="str">
            <v/>
          </cell>
          <cell r="I149">
            <v>348.21996119999994</v>
          </cell>
        </row>
        <row r="150">
          <cell r="D150">
            <v>88316</v>
          </cell>
          <cell r="E150" t="str">
            <v>SERVENTE COM ENCARGOS COMPLEMENTARES</v>
          </cell>
          <cell r="F150" t="str">
            <v>H</v>
          </cell>
          <cell r="G150">
            <v>2.2999999999999998</v>
          </cell>
          <cell r="H150">
            <v>16.870282</v>
          </cell>
          <cell r="I150">
            <v>38.801648599999993</v>
          </cell>
        </row>
        <row r="151">
          <cell r="D151">
            <v>88377</v>
          </cell>
          <cell r="E151" t="str">
            <v>OPERADOR DE BETONEIRA ESTACIONÁRIA/MISTURADOR COM ENCARGOS COMPLEMENTARES</v>
          </cell>
          <cell r="F151" t="str">
            <v>H</v>
          </cell>
          <cell r="G151">
            <v>1.45</v>
          </cell>
          <cell r="H151">
            <v>20.551387999999996</v>
          </cell>
          <cell r="I151">
            <v>29.799512599999993</v>
          </cell>
        </row>
        <row r="152">
          <cell r="D152">
            <v>88830</v>
          </cell>
          <cell r="E152" t="str">
            <v>BETONEIRA CAPACIDADE NOMINAL DE 400 L, CAPACIDADE DE MISTURA 310 L, MOTOR ELÉTRICO TRIFÁSICO POTÊNCIA DE 2 HP, SEM CARREGADOR - CHP DIURNO. AF_10/2014</v>
          </cell>
          <cell r="F152" t="str">
            <v>CHP</v>
          </cell>
          <cell r="G152">
            <v>0.75</v>
          </cell>
          <cell r="H152" t="str">
            <v>1,26</v>
          </cell>
          <cell r="I152">
            <v>0.94500000000000006</v>
          </cell>
        </row>
        <row r="153">
          <cell r="D153">
            <v>88831</v>
          </cell>
          <cell r="E153" t="str">
            <v>BETONEIRA CAPACIDADE NOMINAL DE 400 L, CAPACIDADE DE MISTURA 310 L, MOTOR ELÉTRICO TRIFÁSICO POTÊNCIA DE 2 HP, SEM CARREGADOR - CHI DIURNO. AF_10/2014</v>
          </cell>
          <cell r="F153" t="str">
            <v>CHI</v>
          </cell>
          <cell r="G153">
            <v>0.7</v>
          </cell>
          <cell r="H153" t="str">
            <v>0,25</v>
          </cell>
          <cell r="I153">
            <v>0.17499999999999999</v>
          </cell>
        </row>
        <row r="154">
          <cell r="D154">
            <v>370</v>
          </cell>
          <cell r="E154" t="str">
            <v>AREIA MEDIA - POSTO JAZIDA/FORNECEDOR (RETIRADO NA JAZIDA, SEM TRANSPORTE)</v>
          </cell>
          <cell r="F154" t="str">
            <v>M3</v>
          </cell>
          <cell r="G154">
            <v>0.73499999999999999</v>
          </cell>
          <cell r="H154" t="str">
            <v>65,00</v>
          </cell>
          <cell r="I154">
            <v>47.774999999999999</v>
          </cell>
        </row>
        <row r="155">
          <cell r="D155">
            <v>1379</v>
          </cell>
          <cell r="E155" t="str">
            <v>CIMENTO PORTLAND COMPOSTO CP II-32</v>
          </cell>
          <cell r="F155" t="str">
            <v>KG</v>
          </cell>
          <cell r="G155">
            <v>388.88</v>
          </cell>
          <cell r="H155" t="str">
            <v>0,51</v>
          </cell>
          <cell r="I155">
            <v>198.3288</v>
          </cell>
        </row>
        <row r="156">
          <cell r="D156">
            <v>4721</v>
          </cell>
          <cell r="E156" t="str">
            <v>PEDRA BRITADA N. 1 (9,5 a 19 MM) POSTO PEDREIRA/FORNECEDOR, SEM FRETE</v>
          </cell>
          <cell r="F156" t="str">
            <v>M3</v>
          </cell>
          <cell r="G156">
            <v>0.58899999999999997</v>
          </cell>
          <cell r="H156" t="str">
            <v>55,00</v>
          </cell>
          <cell r="I156">
            <v>32.394999999999996</v>
          </cell>
        </row>
        <row r="157">
          <cell r="D157" t="str">
            <v>74020/1</v>
          </cell>
          <cell r="E157" t="str">
            <v>ENSAIO DE PAVIMENTO DE CONCRETO</v>
          </cell>
          <cell r="F157" t="str">
            <v>M3</v>
          </cell>
          <cell r="G157" t="str">
            <v/>
          </cell>
          <cell r="I157">
            <v>23.567107</v>
          </cell>
        </row>
        <row r="158">
          <cell r="D158">
            <v>72742</v>
          </cell>
          <cell r="E158" t="str">
            <v>ENSAIO DE RECEBIMENTO E ACEITACAO DE CIMENTO PORTLAND</v>
          </cell>
          <cell r="F158" t="str">
            <v>UN</v>
          </cell>
          <cell r="G158">
            <v>1.4E-2</v>
          </cell>
          <cell r="H158" t="str">
            <v>600,08</v>
          </cell>
          <cell r="I158">
            <v>8.4011200000000006</v>
          </cell>
        </row>
        <row r="159">
          <cell r="D159">
            <v>72743</v>
          </cell>
          <cell r="E159" t="str">
            <v>ENSAIO DE RECEBIMENTO E ACEITACAO DE AGREGADO GRAUDO</v>
          </cell>
          <cell r="F159" t="str">
            <v>UN</v>
          </cell>
          <cell r="G159">
            <v>0.02</v>
          </cell>
          <cell r="H159" t="str">
            <v>300,04</v>
          </cell>
          <cell r="I159">
            <v>6.0008000000000008</v>
          </cell>
        </row>
        <row r="160">
          <cell r="D160" t="str">
            <v>74022/030</v>
          </cell>
          <cell r="E160" t="str">
            <v>ENSAIO DE RESISTENCIA A COMPRESSAO SIMPLES - CONCRETO</v>
          </cell>
          <cell r="F160" t="str">
            <v>UN</v>
          </cell>
          <cell r="G160">
            <v>2.3999999999999998E-3</v>
          </cell>
          <cell r="H160" t="str">
            <v>135,01</v>
          </cell>
          <cell r="I160">
            <v>0.32402399999999992</v>
          </cell>
        </row>
        <row r="161">
          <cell r="D161" t="str">
            <v>74022/032</v>
          </cell>
          <cell r="E161" t="str">
            <v>ENSAIO DE RESISTENCIA A TRACAO NA FLEXAO DE CONCRETO</v>
          </cell>
          <cell r="F161" t="str">
            <v>UN</v>
          </cell>
          <cell r="G161">
            <v>2.3999999999999998E-3</v>
          </cell>
          <cell r="H161" t="str">
            <v>150,02</v>
          </cell>
          <cell r="I161">
            <v>0.36004799999999998</v>
          </cell>
        </row>
        <row r="162">
          <cell r="D162" t="str">
            <v>74022/058</v>
          </cell>
          <cell r="E162" t="str">
            <v>ENSAIO DE ABATIMENTO DO TRONCO DE CONE</v>
          </cell>
          <cell r="F162" t="str">
            <v>UN</v>
          </cell>
          <cell r="G162">
            <v>0.1429</v>
          </cell>
          <cell r="H162" t="str">
            <v>59,35</v>
          </cell>
          <cell r="I162">
            <v>8.4811150000000008</v>
          </cell>
        </row>
        <row r="163">
          <cell r="E163" t="str">
            <v>VIGAS</v>
          </cell>
        </row>
        <row r="164">
          <cell r="D164">
            <v>92456</v>
          </cell>
          <cell r="E164" t="str">
            <v>MONTAGEM E DESMONTAGEM DE FÔRMA DE VIGA, ESCORAMENTO METÁLICO, PÉ-DIREITO SIMPLES, EM CHAPA DE MADEIRA RESINADA, 4 UTILIZAÇÕES. AF_12/2015</v>
          </cell>
          <cell r="F164" t="str">
            <v>M2</v>
          </cell>
          <cell r="G164" t="str">
            <v/>
          </cell>
          <cell r="I164">
            <v>96.036316949999986</v>
          </cell>
        </row>
        <row r="165">
          <cell r="D165">
            <v>88239</v>
          </cell>
          <cell r="E165" t="str">
            <v>AJUDANTE DE CARPINTEIRO COM ENCARGOS COMPLEMENTARES</v>
          </cell>
          <cell r="F165" t="str">
            <v>H</v>
          </cell>
          <cell r="G165">
            <v>0.3</v>
          </cell>
          <cell r="H165">
            <v>21.476025999999997</v>
          </cell>
          <cell r="I165">
            <v>6.4428077999999989</v>
          </cell>
        </row>
        <row r="166">
          <cell r="D166">
            <v>88262</v>
          </cell>
          <cell r="E166" t="str">
            <v>CARPINTEIRO DE FORMAS COM ENCARGOS COMPLEMENTARES</v>
          </cell>
          <cell r="F166" t="str">
            <v>H</v>
          </cell>
          <cell r="G166">
            <v>1.635</v>
          </cell>
          <cell r="H166">
            <v>28.175289999999997</v>
          </cell>
          <cell r="I166">
            <v>46.066599149999995</v>
          </cell>
        </row>
        <row r="167">
          <cell r="D167">
            <v>92265</v>
          </cell>
          <cell r="E167" t="str">
            <v>FABRICAÇÃO DE FÔRMA PARA VIGAS, EM CHAPA DE MADEIRA COMPENSADA RESINADA, E = 17 MM. AF_12/2015</v>
          </cell>
          <cell r="F167" t="str">
            <v>M2</v>
          </cell>
          <cell r="G167">
            <v>0.41399999999999998</v>
          </cell>
          <cell r="H167" t="str">
            <v>64,90</v>
          </cell>
          <cell r="I167">
            <v>26.868600000000001</v>
          </cell>
        </row>
        <row r="168">
          <cell r="D168">
            <v>2692</v>
          </cell>
          <cell r="E168" t="str">
            <v>DESMOLDANTE PROTETOR PARA FORMAS DE MADEIRA, DE BASE OLEOSA EMULSIONADA EM AGUA</v>
          </cell>
          <cell r="F168" t="str">
            <v>L</v>
          </cell>
          <cell r="G168">
            <v>0.01</v>
          </cell>
          <cell r="H168" t="str">
            <v>5,62</v>
          </cell>
          <cell r="I168">
            <v>5.62E-2</v>
          </cell>
        </row>
        <row r="169">
          <cell r="D169">
            <v>4491</v>
          </cell>
          <cell r="E169" t="str">
            <v>PECA DE MADEIRA NATIVA / REGIONAL 7,5 X 7,5CM (3X3) NAO APARELHADA (P/FORMA)</v>
          </cell>
          <cell r="F169" t="str">
            <v>M</v>
          </cell>
          <cell r="G169">
            <v>0.51900000000000002</v>
          </cell>
          <cell r="H169" t="str">
            <v>6,03</v>
          </cell>
          <cell r="I169">
            <v>3.1295700000000002</v>
          </cell>
        </row>
        <row r="170">
          <cell r="D170">
            <v>10749</v>
          </cell>
          <cell r="E170" t="str">
            <v>ESCORA METALICA TELESCOPICA, COM ALTURA REGULAVEL DE *1,80* a *3,20* M, COM CAPACIDADE DE CARGA DE NO MINIMO 1000 KGF (10 KN), INCLUSO TRIPE E FORCADO (LOCACAO)</v>
          </cell>
          <cell r="F170" t="str">
            <v>MES</v>
          </cell>
          <cell r="G170">
            <v>1.1859999999999999</v>
          </cell>
          <cell r="H170" t="str">
            <v>4,58</v>
          </cell>
          <cell r="I170">
            <v>5.4318799999999996</v>
          </cell>
        </row>
        <row r="171">
          <cell r="D171">
            <v>40275</v>
          </cell>
          <cell r="E171" t="str">
            <v>VIGA SANDUICHE METALICA VAZADA PARA TRAVAMENTO DE PILARES, DIMENSOES: ALTURA DE *8* CM, LARGURA DE *6* CM E EXTENSAO DE 2 M (LOCACAO)</v>
          </cell>
          <cell r="F171" t="str">
            <v>MES</v>
          </cell>
          <cell r="G171">
            <v>0.35599999999999998</v>
          </cell>
          <cell r="H171" t="str">
            <v>10,00</v>
          </cell>
          <cell r="I171">
            <v>3.5599999999999996</v>
          </cell>
        </row>
        <row r="172">
          <cell r="D172">
            <v>40287</v>
          </cell>
          <cell r="E172" t="str">
            <v>LOCACAO DE BARRA DE ANCORAGEM DE 0,80 A 1,20 M DE EXTENSAO, COM ROSCA DE 5/8", INCLUINDO PORCA E FLANGE</v>
          </cell>
          <cell r="F172" t="str">
            <v>MES</v>
          </cell>
          <cell r="G172">
            <v>0.47399999999999998</v>
          </cell>
          <cell r="H172" t="str">
            <v>2,50</v>
          </cell>
          <cell r="I172">
            <v>1.1850000000000001</v>
          </cell>
        </row>
        <row r="173">
          <cell r="D173">
            <v>40304</v>
          </cell>
          <cell r="E173" t="str">
            <v>PREGO DE ACO POLIDO COM CABECA DUPLA 17 X 27 (2 1/2 X 11)</v>
          </cell>
          <cell r="F173" t="str">
            <v>KG</v>
          </cell>
          <cell r="G173">
            <v>3.3000000000000002E-2</v>
          </cell>
          <cell r="H173" t="str">
            <v>10,02</v>
          </cell>
          <cell r="I173">
            <v>0.33066000000000001</v>
          </cell>
        </row>
        <row r="174">
          <cell r="D174">
            <v>40339</v>
          </cell>
          <cell r="E174" t="str">
            <v>CRUZETA PARA ESCORA METALICA (LOCACAO)</v>
          </cell>
          <cell r="F174" t="str">
            <v>MES</v>
          </cell>
          <cell r="G174">
            <v>1.1859999999999999</v>
          </cell>
          <cell r="H174" t="str">
            <v>2,50</v>
          </cell>
          <cell r="I174">
            <v>2.9649999999999999</v>
          </cell>
        </row>
        <row r="175">
          <cell r="D175">
            <v>92760</v>
          </cell>
          <cell r="E175" t="str">
            <v>ARMAÇÃO DE PILAR OU VIGA DE UMA ESTRUTURA CONVENCIONAL DE CONCRETO ARMADO EM UM EDIFÍCIO DE MÚLTIPLOS PAVIMENTOS UTILIZANDO AÇO CA-50 DE 6.3 MM - MONTAGEM. AF_12/2015</v>
          </cell>
          <cell r="F175" t="str">
            <v>KG</v>
          </cell>
          <cell r="G175" t="str">
            <v/>
          </cell>
          <cell r="I175">
            <v>8.4246296348000023</v>
          </cell>
        </row>
        <row r="176">
          <cell r="D176">
            <v>88238</v>
          </cell>
          <cell r="E176" t="str">
            <v>AJUDANTE DE ARMADOR COM ENCARGOS COMPLEMENTARES</v>
          </cell>
          <cell r="F176" t="str">
            <v>H</v>
          </cell>
          <cell r="G176">
            <v>1.55E-2</v>
          </cell>
          <cell r="H176">
            <v>21.476025999999997</v>
          </cell>
          <cell r="I176">
            <v>0.33287840299999993</v>
          </cell>
        </row>
        <row r="177">
          <cell r="D177">
            <v>88245</v>
          </cell>
          <cell r="E177" t="str">
            <v>ARMADOR COM ENCARGOS COMPLEMENTARES</v>
          </cell>
          <cell r="F177" t="str">
            <v>H</v>
          </cell>
          <cell r="G177">
            <v>9.4700000000000006E-2</v>
          </cell>
          <cell r="H177">
            <v>28.593994000000002</v>
          </cell>
          <cell r="I177">
            <v>2.7078512318000003</v>
          </cell>
        </row>
        <row r="178">
          <cell r="D178">
            <v>92792</v>
          </cell>
          <cell r="E178" t="str">
            <v>CORTE E DOBRA DE AÇO CA-50, DIÂMETRO DE 6.3 MM, UTILIZADO EM ESTRUTURAS DIVERSAS, EXCETO LAJES. AF_12/2015</v>
          </cell>
          <cell r="F178" t="str">
            <v>KG</v>
          </cell>
          <cell r="G178">
            <v>1</v>
          </cell>
          <cell r="H178" t="str">
            <v>5,03</v>
          </cell>
          <cell r="I178">
            <v>5.03</v>
          </cell>
        </row>
        <row r="179">
          <cell r="D179">
            <v>337</v>
          </cell>
          <cell r="E179" t="str">
            <v>ARAME RECOZIDO 18 BWG, 1,25 MM (0,01 KG/M)</v>
          </cell>
          <cell r="F179" t="str">
            <v>KG</v>
          </cell>
          <cell r="G179">
            <v>2.5000000000000001E-2</v>
          </cell>
          <cell r="H179" t="str">
            <v>9,50</v>
          </cell>
          <cell r="I179">
            <v>0.23750000000000002</v>
          </cell>
        </row>
        <row r="180">
          <cell r="D180">
            <v>39017</v>
          </cell>
          <cell r="E180" t="str">
            <v>ESPACADOR/ DISTANCIADOR CIRCULAR COM ENTRADA LATERAL, EM PLÁSTICO, PARA VERGALHÃO *4,2 A 12,5*MM, COBRIMENTO 20MM</v>
          </cell>
          <cell r="F180" t="str">
            <v>UN</v>
          </cell>
          <cell r="G180">
            <v>0.97</v>
          </cell>
          <cell r="H180" t="str">
            <v>0,12</v>
          </cell>
          <cell r="I180">
            <v>0.11639999999999999</v>
          </cell>
        </row>
        <row r="181">
          <cell r="D181">
            <v>92762</v>
          </cell>
          <cell r="E181" t="str">
            <v>ARMAÇÃO DE PILAR OU VIGA DE UMA ESTRUTURA CONVENCIONAL DE CONCRETO ARMADO EM UM EDIFÍCIO DE MÚLTIPLOS PAVIMENTOS UTILIZANDO AÇO CA-50 DE 10.0 MM - MONTAGEM. AF_12/2015</v>
          </cell>
          <cell r="F181" t="str">
            <v>KG</v>
          </cell>
          <cell r="G181" t="str">
            <v/>
          </cell>
          <cell r="I181">
            <v>6.2799761061999995</v>
          </cell>
        </row>
        <row r="182">
          <cell r="D182">
            <v>88238</v>
          </cell>
          <cell r="E182" t="str">
            <v>AJUDANTE DE ARMADOR COM ENCARGOS COMPLEMENTARES</v>
          </cell>
          <cell r="F182" t="str">
            <v>H</v>
          </cell>
          <cell r="G182">
            <v>8.6E-3</v>
          </cell>
          <cell r="H182">
            <v>21.476025999999997</v>
          </cell>
          <cell r="I182">
            <v>0.18469382359999997</v>
          </cell>
        </row>
        <row r="183">
          <cell r="D183">
            <v>88245</v>
          </cell>
          <cell r="E183" t="str">
            <v>ARMADOR COM ENCARGOS COMPLEMENTARES</v>
          </cell>
          <cell r="F183" t="str">
            <v>H</v>
          </cell>
          <cell r="G183">
            <v>5.2900000000000003E-2</v>
          </cell>
          <cell r="H183">
            <v>28.593994000000002</v>
          </cell>
          <cell r="I183">
            <v>1.5126222826000002</v>
          </cell>
        </row>
        <row r="184">
          <cell r="D184">
            <v>92794</v>
          </cell>
          <cell r="E184" t="str">
            <v>CORTE E DOBRA DE AÇO CA-50, DIÂMETRO DE 10.0 MM, UTILIZADO EM ESTRUTURAS DIVERSAS, EXCETO LAJES. AF_12/2015</v>
          </cell>
          <cell r="F184" t="str">
            <v>KG</v>
          </cell>
          <cell r="G184">
            <v>1</v>
          </cell>
          <cell r="H184" t="str">
            <v>4,28</v>
          </cell>
          <cell r="I184">
            <v>4.28</v>
          </cell>
        </row>
        <row r="185">
          <cell r="D185">
            <v>337</v>
          </cell>
          <cell r="E185" t="str">
            <v>ARAME RECOZIDO 18 BWG, 1,25 MM (0,01 KG/M)</v>
          </cell>
          <cell r="F185" t="str">
            <v>KG</v>
          </cell>
          <cell r="G185">
            <v>2.5000000000000001E-2</v>
          </cell>
          <cell r="H185" t="str">
            <v>9,50</v>
          </cell>
          <cell r="I185">
            <v>0.23750000000000002</v>
          </cell>
        </row>
        <row r="186">
          <cell r="D186">
            <v>39017</v>
          </cell>
          <cell r="E186" t="str">
            <v>ESPACADOR/ DISTANCIADOR CIRCULAR COM ENTRADA LATERAL, EM PLÁSTICO, PARA VERGALHÃO *4,2 A 12,5*MM, COBRIMENTO 20MM</v>
          </cell>
          <cell r="F186" t="str">
            <v>UN</v>
          </cell>
          <cell r="G186">
            <v>0.54300000000000004</v>
          </cell>
          <cell r="H186" t="str">
            <v>0,12</v>
          </cell>
          <cell r="I186">
            <v>6.5159999999999996E-2</v>
          </cell>
        </row>
        <row r="187">
          <cell r="D187">
            <v>92763</v>
          </cell>
          <cell r="E187" t="str">
            <v>ARMAÇÃO DE PILAR OU VIGA DE UMA ESTRUTURA CONVENCIONAL DE CONCRETO ARMADO EM UM EDIFÍCIO DE MÚLTIPLOS PAVIMENTOS UTILIZANDO AÇO CA-50 DE 12,5 MM - MONTAGEM. AF_12/2015</v>
          </cell>
          <cell r="G187" t="str">
            <v/>
          </cell>
          <cell r="I187">
            <v>5.4705671322000002</v>
          </cell>
        </row>
        <row r="188">
          <cell r="D188">
            <v>337</v>
          </cell>
          <cell r="E188" t="str">
            <v>ARAME RECOZIDO 18 BWG, 1,25 MM (0,01 KG/M)</v>
          </cell>
          <cell r="F188" t="str">
            <v>KG</v>
          </cell>
          <cell r="G188">
            <v>2.5000000000000001E-2</v>
          </cell>
          <cell r="H188" t="str">
            <v>9,50</v>
          </cell>
          <cell r="I188">
            <v>0.23750000000000002</v>
          </cell>
        </row>
        <row r="189">
          <cell r="D189">
            <v>39017</v>
          </cell>
          <cell r="E189" t="str">
            <v>ESPACADOR/ DISTANCIADOR CIRCULAR COM ENTRADA LATERAL, EM PLÁSTICO, PARA VERGALHÃO *4,2 A 12,5*MM, COBRIMENTO 20MM</v>
          </cell>
          <cell r="F189" t="str">
            <v>UN</v>
          </cell>
          <cell r="G189">
            <v>0.36699999999999999</v>
          </cell>
          <cell r="H189" t="str">
            <v>0,12</v>
          </cell>
          <cell r="I189">
            <v>4.4039999999999996E-2</v>
          </cell>
        </row>
        <row r="190">
          <cell r="D190">
            <v>88238</v>
          </cell>
          <cell r="E190" t="str">
            <v>AJUDANTE DE ARMADOR COM ENCARGOS COMPLEMENTARES</v>
          </cell>
          <cell r="F190" t="str">
            <v>H</v>
          </cell>
          <cell r="G190">
            <v>6.3E-3</v>
          </cell>
          <cell r="H190">
            <v>21.476025999999997</v>
          </cell>
          <cell r="I190">
            <v>0.13529896379999998</v>
          </cell>
        </row>
        <row r="191">
          <cell r="D191">
            <v>88245</v>
          </cell>
          <cell r="E191" t="str">
            <v>ARMADOR COM ENCARGOS COMPLEMENTARES</v>
          </cell>
          <cell r="F191" t="str">
            <v>H</v>
          </cell>
          <cell r="G191">
            <v>3.8600000000000002E-2</v>
          </cell>
          <cell r="H191">
            <v>28.593994000000002</v>
          </cell>
          <cell r="I191">
            <v>1.1037281684000002</v>
          </cell>
        </row>
        <row r="192">
          <cell r="D192">
            <v>92795</v>
          </cell>
          <cell r="E192" t="str">
            <v>CORTE E DOBRA DE AÇO CA-50, DIÂMETRO DE 12,5 MM, UTILIZADO EM ESTRUTURAS DIVERSAS, EXCETO LAJES. AF_12/2015</v>
          </cell>
          <cell r="F192" t="str">
            <v>KG</v>
          </cell>
          <cell r="G192">
            <v>1</v>
          </cell>
          <cell r="H192" t="str">
            <v>3,95</v>
          </cell>
          <cell r="I192">
            <v>3.95</v>
          </cell>
        </row>
        <row r="193">
          <cell r="D193">
            <v>92780</v>
          </cell>
          <cell r="E193" t="str">
            <v>ARMAÇÃO DE PILAR OU VIGA DE UMA ESTRUTURA CONVENCIONAL DE CONCRETO ARMADO EM UMA EDIFICAÇÃO TÉRREA OU SOBRADO UTILIZANDO AÇO CA- 50 DE 16,0MM - MONTAGEM. AF_12/2015</v>
          </cell>
          <cell r="F193" t="str">
            <v>KG</v>
          </cell>
          <cell r="G193" t="str">
            <v/>
          </cell>
          <cell r="I193">
            <v>5.6508013163999999</v>
          </cell>
        </row>
        <row r="194">
          <cell r="D194">
            <v>337</v>
          </cell>
          <cell r="E194" t="str">
            <v>ARAME RECOZIDO 18 BWG, 1,25 MM (0,01 KG/M)</v>
          </cell>
          <cell r="F194" t="str">
            <v>KG</v>
          </cell>
          <cell r="G194">
            <v>2.5000000000000001E-2</v>
          </cell>
          <cell r="H194" t="str">
            <v>9,50</v>
          </cell>
          <cell r="I194">
            <v>0.23750000000000002</v>
          </cell>
        </row>
        <row r="195">
          <cell r="D195">
            <v>39017</v>
          </cell>
          <cell r="E195" t="str">
            <v>ESPACADOR/ DISTANCIADOR CIRCULAR COM ENTRADA LATERAL, EM PLÁSTICO, PARA VERGALHÃO *4,2 A 12,5*MM, COBRIMENTO 20MM</v>
          </cell>
          <cell r="F195" t="str">
            <v>UN</v>
          </cell>
          <cell r="G195">
            <v>0.21199999999999999</v>
          </cell>
          <cell r="H195" t="str">
            <v>0,12</v>
          </cell>
          <cell r="I195">
            <v>2.5439999999999997E-2</v>
          </cell>
        </row>
        <row r="196">
          <cell r="D196">
            <v>88245</v>
          </cell>
          <cell r="E196" t="str">
            <v>ARMADOR COM ENCARGOS COMPLEMENTARES</v>
          </cell>
          <cell r="F196" t="str">
            <v>H</v>
          </cell>
          <cell r="G196">
            <v>4.7300000000000002E-2</v>
          </cell>
          <cell r="H196">
            <v>28.593994000000002</v>
          </cell>
          <cell r="I196">
            <v>1.3524959162000001</v>
          </cell>
        </row>
        <row r="197">
          <cell r="D197">
            <v>88238</v>
          </cell>
          <cell r="E197" t="str">
            <v>AJUDANTE DE ARMADOR COM ENCARGOS COMPLEMENTARES</v>
          </cell>
          <cell r="F197" t="str">
            <v>H</v>
          </cell>
          <cell r="G197">
            <v>7.7000000000000002E-3</v>
          </cell>
          <cell r="H197">
            <v>21.476025999999997</v>
          </cell>
          <cell r="I197">
            <v>0.16536540019999998</v>
          </cell>
        </row>
        <row r="198">
          <cell r="D198">
            <v>92796</v>
          </cell>
          <cell r="E198" t="str">
            <v>CORTE E DOBRA DE AÇO CA - 50, DIAMETRO DE 16,0MM, UTILIZADO EM ESTRUTURAS DIVERSAS, EXCETO LAJES. AF_12/2015</v>
          </cell>
          <cell r="F198" t="str">
            <v>KG</v>
          </cell>
          <cell r="G198">
            <v>1</v>
          </cell>
          <cell r="H198" t="str">
            <v>3,87</v>
          </cell>
          <cell r="I198">
            <v>3.87</v>
          </cell>
        </row>
        <row r="199">
          <cell r="D199">
            <v>92765</v>
          </cell>
          <cell r="E199" t="str">
            <v>ARMAÇÃO DE PILAR OU VIGA DE UMA ESTRUTURA CONVENCIONAL DE CONCRETO ARMADO EM UMA EDIFICAÇÃO TÉRREA OU SOBRADO UTILIZANDO AÇO CA- 50 DE 20,0MM - MONTAGEM. AF_12/2015</v>
          </cell>
          <cell r="F199" t="str">
            <v>KG</v>
          </cell>
          <cell r="G199" t="str">
            <v/>
          </cell>
          <cell r="I199">
            <v>4.4730095696000003</v>
          </cell>
        </row>
        <row r="200">
          <cell r="D200">
            <v>337</v>
          </cell>
          <cell r="E200" t="str">
            <v>ARAME RECOZIDO 18 BWG, 1,25 MM (0,01 KG/M)</v>
          </cell>
          <cell r="F200" t="str">
            <v>KG</v>
          </cell>
          <cell r="G200">
            <v>2.5000000000000001E-2</v>
          </cell>
          <cell r="H200" t="str">
            <v>9,50</v>
          </cell>
          <cell r="I200">
            <v>0.23750000000000002</v>
          </cell>
        </row>
        <row r="201">
          <cell r="D201">
            <v>39017</v>
          </cell>
          <cell r="E201" t="str">
            <v>ESPACADOR/ DISTANCIADOR CIRCULAR COM ENTRADA LATERAL, EM PLÁSTICO, PARA VERGALHÃO *4,2 A 12,5*MM, COBRIMENTO 20MM</v>
          </cell>
          <cell r="F201" t="str">
            <v>UN</v>
          </cell>
          <cell r="G201">
            <v>0.113</v>
          </cell>
          <cell r="H201" t="str">
            <v>0,12</v>
          </cell>
          <cell r="I201">
            <v>1.3559999999999999E-2</v>
          </cell>
        </row>
        <row r="202">
          <cell r="D202">
            <v>88238</v>
          </cell>
          <cell r="E202" t="str">
            <v>AJUDANTE DE ARMADOR COM ENCARGOS COMPLEMENTARES</v>
          </cell>
          <cell r="F202" t="str">
            <v>H</v>
          </cell>
          <cell r="G202">
            <v>2.8E-3</v>
          </cell>
          <cell r="H202">
            <v>21.476025999999997</v>
          </cell>
          <cell r="I202">
            <v>6.0132872799999994E-2</v>
          </cell>
        </row>
        <row r="203">
          <cell r="D203">
            <v>88245</v>
          </cell>
          <cell r="E203" t="str">
            <v>ARMADOR COM ENCARGOS COMPLEMENTARES</v>
          </cell>
          <cell r="F203" t="str">
            <v>H</v>
          </cell>
          <cell r="G203">
            <v>1.72E-2</v>
          </cell>
          <cell r="H203">
            <v>28.593994000000002</v>
          </cell>
          <cell r="I203">
            <v>0.49181669680000006</v>
          </cell>
        </row>
        <row r="204">
          <cell r="D204">
            <v>92797</v>
          </cell>
          <cell r="E204" t="str">
            <v>CORTE E DOBRA DE AÇO CA - 50, DIAMETRO DE 20,0MM, UTILIZADO EM ESTRUTURAS DIVERSAS, EXCETO LAJES. AF_12/2015</v>
          </cell>
          <cell r="F204" t="str">
            <v>KG</v>
          </cell>
          <cell r="G204">
            <v>1</v>
          </cell>
          <cell r="H204" t="str">
            <v>3,67</v>
          </cell>
          <cell r="I204">
            <v>3.67</v>
          </cell>
        </row>
        <row r="205">
          <cell r="D205">
            <v>92759</v>
          </cell>
          <cell r="E205" t="str">
            <v>ARMAÇÃO DE PILAR OU VIGA DE UMA ESTRUTURA CONVENCIONAL DE CONCRETO ARMADO EM UM EDIFÍCIO DE MÚLTIPLOS PAVIMENTOS UTILIZANDO AÇO CA-60 DE 5.0 MM - MONTAGEM. AF_12/2015</v>
          </cell>
          <cell r="F205" t="str">
            <v>KG</v>
          </cell>
          <cell r="G205" t="str">
            <v/>
          </cell>
          <cell r="I205">
            <v>10.0147779832</v>
          </cell>
        </row>
        <row r="206">
          <cell r="D206">
            <v>88238</v>
          </cell>
          <cell r="E206" t="str">
            <v>AJUDANTE DE ARMADOR COM ENCARGOS COMPLEMENTARES</v>
          </cell>
          <cell r="F206" t="str">
            <v>H</v>
          </cell>
          <cell r="G206">
            <v>2.0299999999999999E-2</v>
          </cell>
          <cell r="H206">
            <v>21.476025999999997</v>
          </cell>
          <cell r="I206">
            <v>0.43596332779999991</v>
          </cell>
        </row>
        <row r="207">
          <cell r="D207">
            <v>88245</v>
          </cell>
          <cell r="E207" t="str">
            <v>ARMADOR COM ENCARGOS COMPLEMENTARES</v>
          </cell>
          <cell r="F207" t="str">
            <v>H</v>
          </cell>
          <cell r="G207">
            <v>0.1241</v>
          </cell>
          <cell r="H207">
            <v>28.593994000000002</v>
          </cell>
          <cell r="I207">
            <v>3.5485146554000004</v>
          </cell>
        </row>
        <row r="208">
          <cell r="D208">
            <v>92791</v>
          </cell>
          <cell r="E208" t="str">
            <v>CORTE E DOBRA DE AÇO CA-60, DIÂMETRO DE 5.0 MM, UTILIZADO EM ESTRUTURAS DIVERSAS, EXCETO LAJES. AF_12/2015</v>
          </cell>
          <cell r="F208" t="str">
            <v>KG</v>
          </cell>
          <cell r="G208">
            <v>1</v>
          </cell>
          <cell r="H208" t="str">
            <v>5,65</v>
          </cell>
          <cell r="I208">
            <v>5.65</v>
          </cell>
        </row>
        <row r="209">
          <cell r="D209">
            <v>337</v>
          </cell>
          <cell r="E209" t="str">
            <v>ARAME RECOZIDO 18 BWG, 1,25 MM (0,01 KG/M)</v>
          </cell>
          <cell r="F209" t="str">
            <v>KG</v>
          </cell>
          <cell r="G209">
            <v>2.5000000000000001E-2</v>
          </cell>
          <cell r="H209" t="str">
            <v>9,50</v>
          </cell>
          <cell r="I209">
            <v>0.23750000000000002</v>
          </cell>
        </row>
        <row r="210">
          <cell r="D210">
            <v>39017</v>
          </cell>
          <cell r="E210" t="str">
            <v>ESPACADOR/ DISTANCIADOR CIRCULAR COM ENTRADA LATERAL, EM PLÁSTICO, PARA VERGALHÃO *4,2 A 12,5*MM, COBRIMENTO 20MM</v>
          </cell>
          <cell r="F210" t="str">
            <v>UN</v>
          </cell>
          <cell r="G210">
            <v>1.19</v>
          </cell>
          <cell r="H210" t="str">
            <v>0,12</v>
          </cell>
          <cell r="I210">
            <v>0.14279999999999998</v>
          </cell>
        </row>
        <row r="211">
          <cell r="D211">
            <v>94966</v>
          </cell>
          <cell r="E211" t="str">
            <v>CONCRETO FCK = 30MPA, TRAÇO 1:2,1:2,5 (CIMENTO/ AREIA MÉDIA/ BRITA 1)  - PREPARO MECÂNICO COM BETONEIRA 400 L. AF_07/2016</v>
          </cell>
          <cell r="F211" t="str">
            <v>M3</v>
          </cell>
          <cell r="G211" t="str">
            <v/>
          </cell>
          <cell r="I211">
            <v>348.21996119999994</v>
          </cell>
        </row>
        <row r="212">
          <cell r="D212">
            <v>88316</v>
          </cell>
          <cell r="E212" t="str">
            <v>SERVENTE COM ENCARGOS COMPLEMENTARES</v>
          </cell>
          <cell r="F212" t="str">
            <v>H</v>
          </cell>
          <cell r="G212">
            <v>2.2999999999999998</v>
          </cell>
          <cell r="H212">
            <v>16.870282</v>
          </cell>
          <cell r="I212">
            <v>38.801648599999993</v>
          </cell>
        </row>
        <row r="213">
          <cell r="D213">
            <v>88377</v>
          </cell>
          <cell r="E213" t="str">
            <v>OPERADOR DE BETONEIRA ESTACIONÁRIA/MISTURADOR COM ENCARGOS COMPLEMENTARES</v>
          </cell>
          <cell r="F213" t="str">
            <v>H</v>
          </cell>
          <cell r="G213">
            <v>1.45</v>
          </cell>
          <cell r="H213">
            <v>20.551387999999996</v>
          </cell>
          <cell r="I213">
            <v>29.799512599999993</v>
          </cell>
        </row>
        <row r="214">
          <cell r="D214">
            <v>88830</v>
          </cell>
          <cell r="E214" t="str">
            <v>BETONEIRA CAPACIDADE NOMINAL DE 400 L, CAPACIDADE DE MISTURA 310 L, MOTOR ELÉTRICO TRIFÁSICO POTÊNCIA DE 2 HP, SEM CARREGADOR - CHP DIURNO. AF_10/2014</v>
          </cell>
          <cell r="F214" t="str">
            <v>CHP</v>
          </cell>
          <cell r="G214">
            <v>0.75</v>
          </cell>
          <cell r="H214" t="str">
            <v>1,26</v>
          </cell>
          <cell r="I214">
            <v>0.94500000000000006</v>
          </cell>
        </row>
        <row r="215">
          <cell r="D215">
            <v>88831</v>
          </cell>
          <cell r="E215" t="str">
            <v>BETONEIRA CAPACIDADE NOMINAL DE 400 L, CAPACIDADE DE MISTURA 310 L, MOTOR ELÉTRICO TRIFÁSICO POTÊNCIA DE 2 HP, SEM CARREGADOR - CHI DIURNO. AF_10/2014</v>
          </cell>
          <cell r="F215" t="str">
            <v>CHI</v>
          </cell>
          <cell r="G215">
            <v>0.7</v>
          </cell>
          <cell r="H215" t="str">
            <v>0,25</v>
          </cell>
          <cell r="I215">
            <v>0.17499999999999999</v>
          </cell>
        </row>
        <row r="216">
          <cell r="D216">
            <v>370</v>
          </cell>
          <cell r="E216" t="str">
            <v>AREIA MEDIA - POSTO JAZIDA/FORNECEDOR (RETIRADO NA JAZIDA, SEM TRANSPORTE)</v>
          </cell>
          <cell r="F216" t="str">
            <v>M3</v>
          </cell>
          <cell r="G216">
            <v>0.73499999999999999</v>
          </cell>
          <cell r="H216" t="str">
            <v>65,00</v>
          </cell>
          <cell r="I216">
            <v>47.774999999999999</v>
          </cell>
        </row>
        <row r="217">
          <cell r="D217">
            <v>1379</v>
          </cell>
          <cell r="E217" t="str">
            <v>CIMENTO PORTLAND COMPOSTO CP II-32</v>
          </cell>
          <cell r="F217" t="str">
            <v>KG</v>
          </cell>
          <cell r="G217">
            <v>388.88</v>
          </cell>
          <cell r="H217" t="str">
            <v>0,51</v>
          </cell>
          <cell r="I217">
            <v>198.3288</v>
          </cell>
        </row>
        <row r="218">
          <cell r="D218">
            <v>4721</v>
          </cell>
          <cell r="E218" t="str">
            <v>PEDRA BRITADA N. 1 (9,5 a 19 MM) POSTO PEDREIRA/FORNECEDOR, SEM FRETE</v>
          </cell>
          <cell r="F218" t="str">
            <v>M3</v>
          </cell>
          <cell r="G218">
            <v>0.58899999999999997</v>
          </cell>
          <cell r="H218" t="str">
            <v>55,00</v>
          </cell>
          <cell r="I218">
            <v>32.394999999999996</v>
          </cell>
        </row>
        <row r="219">
          <cell r="D219" t="str">
            <v>74020/1</v>
          </cell>
          <cell r="E219" t="str">
            <v>ENSAIO DE PAVIMENTO DE CONCRETO</v>
          </cell>
          <cell r="F219" t="str">
            <v>M3</v>
          </cell>
          <cell r="G219" t="str">
            <v/>
          </cell>
          <cell r="I219">
            <v>23.567107</v>
          </cell>
        </row>
        <row r="220">
          <cell r="D220">
            <v>72742</v>
          </cell>
          <cell r="E220" t="str">
            <v>ENSAIO DE RECEBIMENTO E ACEITACAO DE CIMENTO PORTLAND</v>
          </cell>
          <cell r="F220" t="str">
            <v>UN</v>
          </cell>
          <cell r="G220">
            <v>1.4E-2</v>
          </cell>
          <cell r="H220" t="str">
            <v>600,08</v>
          </cell>
          <cell r="I220">
            <v>8.4011200000000006</v>
          </cell>
        </row>
        <row r="221">
          <cell r="D221">
            <v>72743</v>
          </cell>
          <cell r="E221" t="str">
            <v>ENSAIO DE RECEBIMENTO E ACEITACAO DE AGREGADO GRAUDO</v>
          </cell>
          <cell r="F221" t="str">
            <v>UN</v>
          </cell>
          <cell r="G221">
            <v>0.02</v>
          </cell>
          <cell r="H221" t="str">
            <v>300,04</v>
          </cell>
          <cell r="I221">
            <v>6.0008000000000008</v>
          </cell>
        </row>
        <row r="222">
          <cell r="D222" t="str">
            <v>74022/030</v>
          </cell>
          <cell r="E222" t="str">
            <v>ENSAIO DE RESISTENCIA A COMPRESSAO SIMPLES - CONCRETO</v>
          </cell>
          <cell r="F222" t="str">
            <v>UN</v>
          </cell>
          <cell r="G222">
            <v>2.3999999999999998E-3</v>
          </cell>
          <cell r="H222" t="str">
            <v>135,01</v>
          </cell>
          <cell r="I222">
            <v>0.32402399999999992</v>
          </cell>
        </row>
        <row r="223">
          <cell r="D223" t="str">
            <v>74022/032</v>
          </cell>
          <cell r="E223" t="str">
            <v>ENSAIO DE RESISTENCIA A TRACAO NA FLEXAO DE CONCRETO</v>
          </cell>
          <cell r="F223" t="str">
            <v>UN</v>
          </cell>
          <cell r="G223">
            <v>2.3999999999999998E-3</v>
          </cell>
          <cell r="H223" t="str">
            <v>150,02</v>
          </cell>
          <cell r="I223">
            <v>0.36004799999999998</v>
          </cell>
        </row>
        <row r="224">
          <cell r="D224" t="str">
            <v>74022/058</v>
          </cell>
          <cell r="E224" t="str">
            <v>ENSAIO DE ABATIMENTO DO TRONCO DE CONE</v>
          </cell>
          <cell r="F224" t="str">
            <v>UN</v>
          </cell>
          <cell r="G224">
            <v>0.1429</v>
          </cell>
          <cell r="H224" t="str">
            <v>59,35</v>
          </cell>
          <cell r="I224">
            <v>8.4811150000000008</v>
          </cell>
        </row>
        <row r="225">
          <cell r="E225" t="str">
            <v>LAJES + CINTAS</v>
          </cell>
        </row>
        <row r="226">
          <cell r="D226">
            <v>92514</v>
          </cell>
          <cell r="E226" t="str">
            <v>MONTAGEM E DESMONTAGEM DE FÔRMA DE LAJE MACIÇA COM ÁREA MÉDIA MAIOR QUE 20 M², PÉ-DIREITO SIMPLES, EM CHAPA DE MADEIRA COMPENSADA RESINADA, 4 UTILIZAÇÕES. AF_12/2015</v>
          </cell>
          <cell r="F226" t="str">
            <v>M2</v>
          </cell>
          <cell r="G226" t="str">
            <v/>
          </cell>
          <cell r="I226">
            <v>27.756067641999998</v>
          </cell>
        </row>
        <row r="227">
          <cell r="D227">
            <v>88239</v>
          </cell>
          <cell r="E227" t="str">
            <v>AJUDANTE DE CARPINTEIRO COM ENCARGOS COMPLEMENTARES</v>
          </cell>
          <cell r="F227" t="str">
            <v>H</v>
          </cell>
          <cell r="G227">
            <v>9.7000000000000003E-2</v>
          </cell>
          <cell r="H227">
            <v>21.476025999999997</v>
          </cell>
          <cell r="I227">
            <v>2.0831745219999998</v>
          </cell>
        </row>
        <row r="228">
          <cell r="D228">
            <v>88262</v>
          </cell>
          <cell r="E228" t="str">
            <v>CARPINTEIRO DE FORMAS COM ENCARGOS COMPLEMENTARES</v>
          </cell>
          <cell r="F228" t="str">
            <v>H</v>
          </cell>
          <cell r="G228">
            <v>0.52800000000000002</v>
          </cell>
          <cell r="H228">
            <v>28.175289999999997</v>
          </cell>
          <cell r="I228">
            <v>14.876553119999999</v>
          </cell>
        </row>
        <row r="229">
          <cell r="D229">
            <v>92267</v>
          </cell>
          <cell r="E229" t="str">
            <v>FABRICAÇÃO DE FÔRMA PARA LAJES, EM CHAPA DE MADEIRA COMPENSADA RESINADA, E = 17 MM. AF_12/2015</v>
          </cell>
          <cell r="F229" t="str">
            <v>M2</v>
          </cell>
          <cell r="G229">
            <v>0.34100000000000003</v>
          </cell>
          <cell r="H229" t="str">
            <v>21,48</v>
          </cell>
          <cell r="I229">
            <v>7.3246800000000007</v>
          </cell>
        </row>
        <row r="230">
          <cell r="D230">
            <v>2692</v>
          </cell>
          <cell r="E230" t="str">
            <v>DESMOLDANTE PROTETOR PARA FORMAS DE MADEIRA, DE BASE OLEOSA EMULSIONADA EM AGUA</v>
          </cell>
          <cell r="F230" t="str">
            <v>L</v>
          </cell>
          <cell r="G230">
            <v>0.01</v>
          </cell>
          <cell r="H230" t="str">
            <v>5,62</v>
          </cell>
          <cell r="I230">
            <v>5.62E-2</v>
          </cell>
        </row>
        <row r="231">
          <cell r="D231">
            <v>10749</v>
          </cell>
          <cell r="E231" t="str">
            <v>ESCORA METALICA TELESCOPICA, COM ALTURA REGULAVEL DE *1,80* a *3,20* M, COM CAPACIDADE DE CARGA DE NO MINIMO 1000 KGF (10 KN), INCLUSO TRIPE E FORCADO (LOCACAO)</v>
          </cell>
          <cell r="F231" t="str">
            <v>MES</v>
          </cell>
          <cell r="G231">
            <v>0.39700000000000002</v>
          </cell>
          <cell r="H231" t="str">
            <v>4,58</v>
          </cell>
          <cell r="I231">
            <v>1.8182600000000002</v>
          </cell>
        </row>
        <row r="232">
          <cell r="D232">
            <v>40610</v>
          </cell>
          <cell r="E232" t="str">
            <v>VIGA DE ESCORAMAENTO H20, DE MADEIRA, PESO DE 5,00 A 5,20 KG/M, COM EXTREMIDADES PLASTICAS (COLETADO CAIXA)</v>
          </cell>
          <cell r="F232" t="str">
            <v>M</v>
          </cell>
          <cell r="G232">
            <v>0.03</v>
          </cell>
          <cell r="H232">
            <v>53.24</v>
          </cell>
          <cell r="I232">
            <v>1.5972</v>
          </cell>
        </row>
        <row r="233">
          <cell r="D233">
            <v>92760</v>
          </cell>
          <cell r="E233" t="str">
            <v>ARMAÇÃO DE PILAR OU VIGA DE UMA ESTRUTURA CONVENCIONAL DE CONCRETO ARMADO EM UM EDIFÍCIO DE MÚLTIPLOS PAVIMENTOS UTILIZANDO AÇO CA-50 DE 6.3 MM - MONTAGEM. AF_12/2015</v>
          </cell>
          <cell r="F233" t="str">
            <v>KG</v>
          </cell>
          <cell r="G233" t="str">
            <v/>
          </cell>
          <cell r="I233">
            <v>8.4246296348000023</v>
          </cell>
        </row>
        <row r="234">
          <cell r="D234">
            <v>88238</v>
          </cell>
          <cell r="E234" t="str">
            <v>AJUDANTE DE ARMADOR COM ENCARGOS COMPLEMENTARES</v>
          </cell>
          <cell r="F234" t="str">
            <v>H</v>
          </cell>
          <cell r="G234">
            <v>1.55E-2</v>
          </cell>
          <cell r="H234">
            <v>21.476025999999997</v>
          </cell>
          <cell r="I234">
            <v>0.33287840299999993</v>
          </cell>
        </row>
        <row r="235">
          <cell r="D235">
            <v>88245</v>
          </cell>
          <cell r="E235" t="str">
            <v>ARMADOR COM ENCARGOS COMPLEMENTARES</v>
          </cell>
          <cell r="F235" t="str">
            <v>H</v>
          </cell>
          <cell r="G235">
            <v>9.4700000000000006E-2</v>
          </cell>
          <cell r="H235">
            <v>28.593994000000002</v>
          </cell>
          <cell r="I235">
            <v>2.7078512318000003</v>
          </cell>
        </row>
        <row r="236">
          <cell r="D236">
            <v>92792</v>
          </cell>
          <cell r="E236" t="str">
            <v>CORTE E DOBRA DE AÇO CA-50, DIÂMETRO DE 6.3 MM, UTILIZADO EM ESTRUTURAS DIVERSAS, EXCETO LAJES. AF_12/2015</v>
          </cell>
          <cell r="F236" t="str">
            <v>KG</v>
          </cell>
          <cell r="G236">
            <v>1</v>
          </cell>
          <cell r="H236" t="str">
            <v>5,03</v>
          </cell>
          <cell r="I236">
            <v>5.03</v>
          </cell>
        </row>
        <row r="237">
          <cell r="D237">
            <v>337</v>
          </cell>
          <cell r="E237" t="str">
            <v>ARAME RECOZIDO 18 BWG, 1,25 MM (0,01 KG/M)</v>
          </cell>
          <cell r="F237" t="str">
            <v>KG</v>
          </cell>
          <cell r="G237">
            <v>2.5000000000000001E-2</v>
          </cell>
          <cell r="H237" t="str">
            <v>9,50</v>
          </cell>
          <cell r="I237">
            <v>0.23750000000000002</v>
          </cell>
        </row>
        <row r="238">
          <cell r="D238">
            <v>39017</v>
          </cell>
          <cell r="E238" t="str">
            <v>ESPACADOR/ DISTANCIADOR CIRCULAR COM ENTRADA LATERAL, EM PLÁSTICO, PARA VERGALHÃO *4,2 A 12,5*MM, COBRIMENTO 20MM</v>
          </cell>
          <cell r="F238" t="str">
            <v>UN</v>
          </cell>
          <cell r="G238">
            <v>0.97</v>
          </cell>
          <cell r="H238" t="str">
            <v>0,12</v>
          </cell>
          <cell r="I238">
            <v>0.11639999999999999</v>
          </cell>
        </row>
        <row r="239">
          <cell r="D239">
            <v>92761</v>
          </cell>
          <cell r="E239" t="str">
            <v>ARMAÇÃO DE PILAR OU VIGA DE UMA ESTRUTURA CONVENCIONAL DE CONCRETO ARMADO EM UM EDIFÍCIO DE MÚLTIPLOS PAVIMENTOS UTILIZANDO AÇO CA-50 DE 8.0 MM - MONTAGEM. AF_12/2015</v>
          </cell>
          <cell r="F239" t="str">
            <v>KG</v>
          </cell>
          <cell r="G239" t="str">
            <v/>
          </cell>
          <cell r="I239">
            <v>7.8052296747999996</v>
          </cell>
        </row>
        <row r="240">
          <cell r="D240">
            <v>88238</v>
          </cell>
          <cell r="E240" t="str">
            <v>AJUDANTE DE ARMADOR COM ENCARGOS COMPLEMENTARES</v>
          </cell>
          <cell r="F240" t="str">
            <v>H</v>
          </cell>
          <cell r="G240">
            <v>1.15E-2</v>
          </cell>
          <cell r="H240">
            <v>21.476025999999997</v>
          </cell>
          <cell r="I240">
            <v>0.24697429899999995</v>
          </cell>
        </row>
        <row r="241">
          <cell r="D241">
            <v>88245</v>
          </cell>
          <cell r="E241" t="str">
            <v>ARMADOR COM ENCARGOS COMPLEMENTARES</v>
          </cell>
          <cell r="F241" t="str">
            <v>H</v>
          </cell>
          <cell r="G241">
            <v>7.0699999999999999E-2</v>
          </cell>
          <cell r="H241">
            <v>28.593994000000002</v>
          </cell>
          <cell r="I241">
            <v>2.0215953758</v>
          </cell>
        </row>
        <row r="242">
          <cell r="D242">
            <v>92793</v>
          </cell>
          <cell r="E242" t="str">
            <v>CORTE E DOBRA DE AÇO CA-50, DIÂMETRO DE 8.0 MM, UTILIZADO EM ESTRUTURAS DIVERSAS, EXCETO LAJES. AF_12/2015</v>
          </cell>
          <cell r="F242" t="str">
            <v>KG</v>
          </cell>
          <cell r="G242">
            <v>1</v>
          </cell>
          <cell r="H242" t="str">
            <v>5,21</v>
          </cell>
          <cell r="I242">
            <v>5.21</v>
          </cell>
        </row>
        <row r="243">
          <cell r="D243">
            <v>337</v>
          </cell>
          <cell r="E243" t="str">
            <v>ARAME RECOZIDO 18 BWG, 1,25 MM (0,01 KG/M)</v>
          </cell>
          <cell r="F243" t="str">
            <v>KG</v>
          </cell>
          <cell r="G243">
            <v>2.5000000000000001E-2</v>
          </cell>
          <cell r="H243" t="str">
            <v>9,50</v>
          </cell>
          <cell r="I243">
            <v>0.23750000000000002</v>
          </cell>
        </row>
        <row r="244">
          <cell r="D244">
            <v>39017</v>
          </cell>
          <cell r="E244" t="str">
            <v>ESPACADOR/ DISTANCIADOR CIRCULAR COM ENTRADA LATERAL, EM PLÁSTICO, PARA VERGALHÃO *4,2 A 12,5*MM, COBRIMENTO 20MM</v>
          </cell>
          <cell r="F244" t="str">
            <v>UN</v>
          </cell>
          <cell r="G244">
            <v>0.74299999999999999</v>
          </cell>
          <cell r="H244" t="str">
            <v>0,12</v>
          </cell>
          <cell r="I244">
            <v>8.9159999999999989E-2</v>
          </cell>
        </row>
        <row r="245">
          <cell r="D245">
            <v>92762</v>
          </cell>
          <cell r="E245" t="str">
            <v>ARMAÇÃO DE PILAR OU VIGA DE UMA ESTRUTURA CONVENCIONAL DE CONCRETO ARMADO EM UM EDIFÍCIO DE MÚLTIPLOS PAVIMENTOS UTILIZANDO AÇO CA-50 DE 10.0 MM - MONTAGEM. AF_12/2015</v>
          </cell>
          <cell r="F245" t="str">
            <v>KG</v>
          </cell>
          <cell r="G245" t="str">
            <v/>
          </cell>
          <cell r="I245">
            <v>6.2799761061999995</v>
          </cell>
        </row>
        <row r="246">
          <cell r="D246">
            <v>88238</v>
          </cell>
          <cell r="E246" t="str">
            <v>AJUDANTE DE ARMADOR COM ENCARGOS COMPLEMENTARES</v>
          </cell>
          <cell r="F246" t="str">
            <v>H</v>
          </cell>
          <cell r="G246">
            <v>8.6E-3</v>
          </cell>
          <cell r="H246">
            <v>21.476025999999997</v>
          </cell>
          <cell r="I246">
            <v>0.18469382359999997</v>
          </cell>
        </row>
        <row r="247">
          <cell r="D247">
            <v>88245</v>
          </cell>
          <cell r="E247" t="str">
            <v>ARMADOR COM ENCARGOS COMPLEMENTARES</v>
          </cell>
          <cell r="F247" t="str">
            <v>H</v>
          </cell>
          <cell r="G247">
            <v>5.2900000000000003E-2</v>
          </cell>
          <cell r="H247">
            <v>28.593994000000002</v>
          </cell>
          <cell r="I247">
            <v>1.5126222826000002</v>
          </cell>
        </row>
        <row r="248">
          <cell r="D248">
            <v>92794</v>
          </cell>
          <cell r="E248" t="str">
            <v>CORTE E DOBRA DE AÇO CA-50, DIÂMETRO DE 10.0 MM, UTILIZADO EM ESTRUTURAS DIVERSAS, EXCETO LAJES. AF_12/2015</v>
          </cell>
          <cell r="F248" t="str">
            <v>KG</v>
          </cell>
          <cell r="G248">
            <v>1</v>
          </cell>
          <cell r="H248" t="str">
            <v>4,28</v>
          </cell>
          <cell r="I248">
            <v>4.28</v>
          </cell>
        </row>
        <row r="249">
          <cell r="D249">
            <v>337</v>
          </cell>
          <cell r="E249" t="str">
            <v>ARAME RECOZIDO 18 BWG, 1,25 MM (0,01 KG/M)</v>
          </cell>
          <cell r="F249" t="str">
            <v>KG</v>
          </cell>
          <cell r="G249">
            <v>2.5000000000000001E-2</v>
          </cell>
          <cell r="H249" t="str">
            <v>9,50</v>
          </cell>
          <cell r="I249">
            <v>0.23750000000000002</v>
          </cell>
        </row>
        <row r="250">
          <cell r="D250">
            <v>39017</v>
          </cell>
          <cell r="E250" t="str">
            <v>ESPACADOR/ DISTANCIADOR CIRCULAR COM ENTRADA LATERAL, EM PLÁSTICO, PARA VERGALHÃO *4,2 A 12,5*MM, COBRIMENTO 20MM</v>
          </cell>
          <cell r="F250" t="str">
            <v>UN</v>
          </cell>
          <cell r="G250">
            <v>0.54300000000000004</v>
          </cell>
          <cell r="H250" t="str">
            <v>0,12</v>
          </cell>
          <cell r="I250">
            <v>6.5159999999999996E-2</v>
          </cell>
        </row>
        <row r="251">
          <cell r="D251">
            <v>92763</v>
          </cell>
          <cell r="E251" t="str">
            <v>ARMAÇÃO DE PILAR OU VIGA DE UMA ESTRUTURA CONVENCIONAL DE CONCRETO ARMADO EM UM EDIFÍCIO DE MÚLTIPLOS PAVIMENTOS UTILIZANDO AÇO CA-50 DE 12,5 MM - MONTAGEM. AF_12/2015</v>
          </cell>
          <cell r="G251" t="str">
            <v/>
          </cell>
          <cell r="I251" t="str">
            <v>=SOMA(H246:H250)</v>
          </cell>
        </row>
        <row r="252">
          <cell r="D252">
            <v>337</v>
          </cell>
          <cell r="E252" t="str">
            <v>ARAME RECOZIDO 18 BWG, 1,25 MM (0,01 KG/M)</v>
          </cell>
          <cell r="F252" t="str">
            <v>KG</v>
          </cell>
          <cell r="G252">
            <v>2.5000000000000001E-2</v>
          </cell>
          <cell r="H252" t="str">
            <v>9,50</v>
          </cell>
          <cell r="I252">
            <v>0.23750000000000002</v>
          </cell>
        </row>
        <row r="253">
          <cell r="D253">
            <v>39017</v>
          </cell>
          <cell r="E253" t="str">
            <v>ESPACADOR/ DISTANCIADOR CIRCULAR COM ENTRADA LATERAL, EM PLÁSTICO, PARA VERGALHÃO *4,2 A 12,5*MM, COBRIMENTO 20MM</v>
          </cell>
          <cell r="F253" t="str">
            <v>UN</v>
          </cell>
          <cell r="G253">
            <v>0.36699999999999999</v>
          </cell>
          <cell r="H253" t="str">
            <v>0,12</v>
          </cell>
          <cell r="I253">
            <v>4.4039999999999996E-2</v>
          </cell>
        </row>
        <row r="254">
          <cell r="D254">
            <v>88238</v>
          </cell>
          <cell r="E254" t="str">
            <v>AJUDANTE DE ARMADOR COM ENCARGOS COMPLEMENTARES</v>
          </cell>
          <cell r="F254" t="str">
            <v>H</v>
          </cell>
          <cell r="G254">
            <v>6.3E-3</v>
          </cell>
          <cell r="H254">
            <v>21.476025999999997</v>
          </cell>
          <cell r="I254">
            <v>0.13529896379999998</v>
          </cell>
        </row>
        <row r="255">
          <cell r="D255">
            <v>88245</v>
          </cell>
          <cell r="E255" t="str">
            <v>ARMADOR COM ENCARGOS COMPLEMENTARES</v>
          </cell>
          <cell r="F255" t="str">
            <v>H</v>
          </cell>
          <cell r="G255">
            <v>3.8600000000000002E-2</v>
          </cell>
          <cell r="H255">
            <v>28.593994000000002</v>
          </cell>
          <cell r="I255">
            <v>1.1037281684000002</v>
          </cell>
        </row>
        <row r="256">
          <cell r="D256">
            <v>92795</v>
          </cell>
          <cell r="E256" t="str">
            <v>CORTE E DOBRA DE AÇO CA-50, DIÂMETRO DE 12,5 MM, UTILIZADO EM ESTRUTURAS DIVERSAS, EXCETO LAJES. AF_12/2015</v>
          </cell>
          <cell r="F256" t="str">
            <v>KG</v>
          </cell>
          <cell r="G256">
            <v>1</v>
          </cell>
          <cell r="H256" t="str">
            <v>3,95</v>
          </cell>
          <cell r="I256">
            <v>3.95</v>
          </cell>
        </row>
        <row r="257">
          <cell r="D257">
            <v>92759</v>
          </cell>
          <cell r="E257" t="str">
            <v>ARMAÇÃO DE PILAR OU VIGA DE UMA ESTRUTURA CONVENCIONAL DE CONCRETO ARMADO EM UM EDIFÍCIO DE MÚLTIPLOS PAVIMENTOS UTILIZANDO AÇO CA-60 DE 5.0 MM - MONTAGEM. AF_12/2015</v>
          </cell>
          <cell r="F257" t="str">
            <v>KG</v>
          </cell>
          <cell r="G257" t="str">
            <v/>
          </cell>
          <cell r="I257">
            <v>10.0147779832</v>
          </cell>
        </row>
        <row r="258">
          <cell r="D258">
            <v>88238</v>
          </cell>
          <cell r="E258" t="str">
            <v>AJUDANTE DE ARMADOR COM ENCARGOS COMPLEMENTARES</v>
          </cell>
          <cell r="F258" t="str">
            <v>H</v>
          </cell>
          <cell r="G258">
            <v>2.0299999999999999E-2</v>
          </cell>
          <cell r="H258">
            <v>21.476025999999997</v>
          </cell>
          <cell r="I258">
            <v>0.43596332779999991</v>
          </cell>
        </row>
        <row r="259">
          <cell r="D259">
            <v>88245</v>
          </cell>
          <cell r="E259" t="str">
            <v>ARMADOR COM ENCARGOS COMPLEMENTARES</v>
          </cell>
          <cell r="F259" t="str">
            <v>H</v>
          </cell>
          <cell r="G259">
            <v>0.1241</v>
          </cell>
          <cell r="H259">
            <v>28.593994000000002</v>
          </cell>
          <cell r="I259">
            <v>3.5485146554000004</v>
          </cell>
        </row>
        <row r="260">
          <cell r="D260">
            <v>92791</v>
          </cell>
          <cell r="E260" t="str">
            <v>CORTE E DOBRA DE AÇO CA-60, DIÂMETRO DE 5.0 MM, UTILIZADO EM ESTRUTURAS DIVERSAS, EXCETO LAJES. AF_12/2015</v>
          </cell>
          <cell r="F260" t="str">
            <v>KG</v>
          </cell>
          <cell r="G260">
            <v>1</v>
          </cell>
          <cell r="H260" t="str">
            <v>5,65</v>
          </cell>
          <cell r="I260">
            <v>5.65</v>
          </cell>
        </row>
        <row r="261">
          <cell r="D261">
            <v>337</v>
          </cell>
          <cell r="E261" t="str">
            <v>ARAME RECOZIDO 18 BWG, 1,25 MM (0,01 KG/M)</v>
          </cell>
          <cell r="F261" t="str">
            <v>KG</v>
          </cell>
          <cell r="G261">
            <v>2.5000000000000001E-2</v>
          </cell>
          <cell r="H261" t="str">
            <v>9,50</v>
          </cell>
          <cell r="I261">
            <v>0.23750000000000002</v>
          </cell>
        </row>
        <row r="262">
          <cell r="D262">
            <v>39017</v>
          </cell>
          <cell r="E262" t="str">
            <v>ESPACADOR/ DISTANCIADOR CIRCULAR COM ENTRADA LATERAL, EM PLÁSTICO, PARA VERGALHÃO *4,2 A 12,5*MM, COBRIMENTO 20MM</v>
          </cell>
          <cell r="F262" t="str">
            <v>UN</v>
          </cell>
          <cell r="G262">
            <v>1.19</v>
          </cell>
          <cell r="H262" t="str">
            <v>0,12</v>
          </cell>
          <cell r="I262">
            <v>0.14279999999999998</v>
          </cell>
        </row>
        <row r="263">
          <cell r="D263">
            <v>94966</v>
          </cell>
          <cell r="E263" t="str">
            <v>CONCRETO FCK = 30MPA, TRAÇO 1:2,1:2,5 (CIMENTO/ AREIA MÉDIA/ BRITA 1)  - PREPARO MECÂNICO COM BETONEIRA 400 L. AF_07/2016</v>
          </cell>
          <cell r="F263" t="str">
            <v>M3</v>
          </cell>
          <cell r="G263" t="str">
            <v/>
          </cell>
          <cell r="I263">
            <v>348.21996119999994</v>
          </cell>
        </row>
        <row r="264">
          <cell r="D264">
            <v>88316</v>
          </cell>
          <cell r="E264" t="str">
            <v>SERVENTE COM ENCARGOS COMPLEMENTARES</v>
          </cell>
          <cell r="F264" t="str">
            <v>H</v>
          </cell>
          <cell r="G264">
            <v>2.2999999999999998</v>
          </cell>
          <cell r="H264">
            <v>16.870282</v>
          </cell>
          <cell r="I264">
            <v>38.801648599999993</v>
          </cell>
        </row>
        <row r="265">
          <cell r="D265">
            <v>88377</v>
          </cell>
          <cell r="E265" t="str">
            <v>OPERADOR DE BETONEIRA ESTACIONÁRIA/MISTURADOR COM ENCARGOS COMPLEMENTARES</v>
          </cell>
          <cell r="F265" t="str">
            <v>H</v>
          </cell>
          <cell r="G265">
            <v>1.45</v>
          </cell>
          <cell r="H265">
            <v>20.551387999999996</v>
          </cell>
          <cell r="I265">
            <v>29.799512599999993</v>
          </cell>
        </row>
        <row r="266">
          <cell r="D266">
            <v>88830</v>
          </cell>
          <cell r="E266" t="str">
            <v>BETONEIRA CAPACIDADE NOMINAL DE 400 L, CAPACIDADE DE MISTURA 310 L, MOTOR ELÉTRICO TRIFÁSICO POTÊNCIA DE 2 HP, SEM CARREGADOR - CHP DIURNO. AF_10/2014</v>
          </cell>
          <cell r="F266" t="str">
            <v>CHP</v>
          </cell>
          <cell r="G266">
            <v>0.75</v>
          </cell>
          <cell r="H266" t="str">
            <v>1,26</v>
          </cell>
          <cell r="I266">
            <v>0.94500000000000006</v>
          </cell>
        </row>
        <row r="267">
          <cell r="D267">
            <v>88831</v>
          </cell>
          <cell r="E267" t="str">
            <v>BETONEIRA CAPACIDADE NOMINAL DE 400 L, CAPACIDADE DE MISTURA 310 L, MOTOR ELÉTRICO TRIFÁSICO POTÊNCIA DE 2 HP, SEM CARREGADOR - CHI DIURNO. AF_10/2014</v>
          </cell>
          <cell r="F267" t="str">
            <v>CHI</v>
          </cell>
          <cell r="G267">
            <v>0.7</v>
          </cell>
          <cell r="H267" t="str">
            <v>0,25</v>
          </cell>
          <cell r="I267">
            <v>0.17499999999999999</v>
          </cell>
        </row>
        <row r="268">
          <cell r="D268">
            <v>370</v>
          </cell>
          <cell r="E268" t="str">
            <v>AREIA MEDIA - POSTO JAZIDA/FORNECEDOR (RETIRADO NA JAZIDA, SEM TRANSPORTE)</v>
          </cell>
          <cell r="F268" t="str">
            <v>M3</v>
          </cell>
          <cell r="G268">
            <v>0.73499999999999999</v>
          </cell>
          <cell r="H268" t="str">
            <v>65,00</v>
          </cell>
          <cell r="I268">
            <v>47.774999999999999</v>
          </cell>
        </row>
        <row r="269">
          <cell r="D269">
            <v>1379</v>
          </cell>
          <cell r="E269" t="str">
            <v>CIMENTO PORTLAND COMPOSTO CP II-32</v>
          </cell>
          <cell r="F269" t="str">
            <v>KG</v>
          </cell>
          <cell r="G269">
            <v>388.88</v>
          </cell>
          <cell r="H269" t="str">
            <v>0,51</v>
          </cell>
          <cell r="I269">
            <v>198.3288</v>
          </cell>
        </row>
        <row r="270">
          <cell r="D270">
            <v>4721</v>
          </cell>
          <cell r="E270" t="str">
            <v>PEDRA BRITADA N. 1 (9,5 a 19 MM) POSTO PEDREIRA/FORNECEDOR, SEM FRETE</v>
          </cell>
          <cell r="F270" t="str">
            <v>M3</v>
          </cell>
          <cell r="G270">
            <v>0.58899999999999997</v>
          </cell>
          <cell r="H270" t="str">
            <v>55,00</v>
          </cell>
          <cell r="I270">
            <v>32.394999999999996</v>
          </cell>
        </row>
        <row r="271">
          <cell r="D271" t="str">
            <v>74020/1</v>
          </cell>
          <cell r="E271" t="str">
            <v>ENSAIO DE PAVIMENTO DE CONCRETO</v>
          </cell>
          <cell r="F271" t="str">
            <v>M3</v>
          </cell>
          <cell r="G271" t="str">
            <v/>
          </cell>
          <cell r="I271">
            <v>23.567107</v>
          </cell>
        </row>
        <row r="272">
          <cell r="D272">
            <v>72742</v>
          </cell>
          <cell r="E272" t="str">
            <v>ENSAIO DE RECEBIMENTO E ACEITACAO DE CIMENTO PORTLAND</v>
          </cell>
          <cell r="F272" t="str">
            <v>UN</v>
          </cell>
          <cell r="G272">
            <v>1.4E-2</v>
          </cell>
          <cell r="H272" t="str">
            <v>600,08</v>
          </cell>
          <cell r="I272">
            <v>8.4011200000000006</v>
          </cell>
        </row>
        <row r="273">
          <cell r="D273">
            <v>72743</v>
          </cell>
          <cell r="E273" t="str">
            <v>ENSAIO DE RECEBIMENTO E ACEITACAO DE AGREGADO GRAUDO</v>
          </cell>
          <cell r="F273" t="str">
            <v>UN</v>
          </cell>
          <cell r="G273">
            <v>0.02</v>
          </cell>
          <cell r="H273" t="str">
            <v>300,04</v>
          </cell>
          <cell r="I273">
            <v>6.0008000000000008</v>
          </cell>
        </row>
        <row r="274">
          <cell r="D274" t="str">
            <v>74022/030</v>
          </cell>
          <cell r="E274" t="str">
            <v>ENSAIO DE RESISTENCIA A COMPRESSAO SIMPLES - CONCRETO</v>
          </cell>
          <cell r="F274" t="str">
            <v>UN</v>
          </cell>
          <cell r="G274">
            <v>2.3999999999999998E-3</v>
          </cell>
          <cell r="H274" t="str">
            <v>135,01</v>
          </cell>
          <cell r="I274">
            <v>0.32402399999999992</v>
          </cell>
        </row>
        <row r="275">
          <cell r="D275" t="str">
            <v>74022/032</v>
          </cell>
          <cell r="E275" t="str">
            <v>ENSAIO DE RESISTENCIA A TRACAO NA FLEXAO DE CONCRETO</v>
          </cell>
          <cell r="F275" t="str">
            <v>UN</v>
          </cell>
          <cell r="G275">
            <v>2.3999999999999998E-3</v>
          </cell>
          <cell r="H275" t="str">
            <v>150,02</v>
          </cell>
          <cell r="I275">
            <v>0.36004799999999998</v>
          </cell>
        </row>
        <row r="276">
          <cell r="D276" t="str">
            <v>74022/058</v>
          </cell>
          <cell r="E276" t="str">
            <v>ENSAIO DE ABATIMENTO DO TRONCO DE CONE</v>
          </cell>
          <cell r="F276" t="str">
            <v>UN</v>
          </cell>
          <cell r="G276">
            <v>0.1429</v>
          </cell>
          <cell r="H276" t="str">
            <v>59,35</v>
          </cell>
          <cell r="I276">
            <v>8.4811150000000008</v>
          </cell>
        </row>
        <row r="277">
          <cell r="E277" t="str">
            <v>PAREDES E PAINEIS</v>
          </cell>
        </row>
        <row r="278">
          <cell r="D278">
            <v>87478</v>
          </cell>
          <cell r="E278" t="str">
            <v>ALVENARIA DE VEDAÇÃO DE BLOCOS CERÂMICOS FURADOS NA VERTICAL DE 9X19X39CM (ESPESSURA 9CM) DE PAREDES COM ÁREA LÍQUIDA MAIOR OU IGUAL A 6M² SEM VÃOS E ARGAMASSA DE ASSENTAMENTO COM PREPARO MANUAL. AF_06/2014</v>
          </cell>
          <cell r="F278" t="str">
            <v>M2</v>
          </cell>
          <cell r="G278" t="str">
            <v/>
          </cell>
          <cell r="I278">
            <v>38.208537585936</v>
          </cell>
        </row>
        <row r="279">
          <cell r="D279">
            <v>370</v>
          </cell>
          <cell r="E279" t="str">
            <v>AREIA MEDIA - POSTO JAZIDA/FORNECEDOR (RETIRADO NA JAZIDA, SEM TRANSPORTE)</v>
          </cell>
          <cell r="F279" t="str">
            <v>M3</v>
          </cell>
          <cell r="G279">
            <v>1.3103999999999999E-2</v>
          </cell>
          <cell r="H279" t="str">
            <v>65,00</v>
          </cell>
          <cell r="I279">
            <v>0.85175999999999996</v>
          </cell>
        </row>
        <row r="280">
          <cell r="D280">
            <v>1106</v>
          </cell>
          <cell r="E280" t="str">
            <v>CAL HIDRATADA CH-I PARA ARGAMASSAS</v>
          </cell>
          <cell r="F280" t="str">
            <v>KG</v>
          </cell>
          <cell r="G280">
            <v>1.9649759999999998</v>
          </cell>
          <cell r="H280" t="str">
            <v>0,90</v>
          </cell>
          <cell r="I280">
            <v>1.7684783999999998</v>
          </cell>
        </row>
        <row r="281">
          <cell r="D281">
            <v>1379</v>
          </cell>
          <cell r="E281" t="str">
            <v>CIMENTO PORTLAND COMPOSTO CP II-32</v>
          </cell>
          <cell r="F281" t="str">
            <v>KG</v>
          </cell>
          <cell r="G281">
            <v>1.8831279999999999</v>
          </cell>
          <cell r="H281" t="str">
            <v>0,51</v>
          </cell>
          <cell r="I281">
            <v>0.96039527999999996</v>
          </cell>
        </row>
        <row r="282">
          <cell r="D282">
            <v>88316</v>
          </cell>
          <cell r="E282" t="str">
            <v>SERVENTE COM ENCARGOS COMPLEMENTARES</v>
          </cell>
          <cell r="F282" t="str">
            <v>H</v>
          </cell>
          <cell r="G282">
            <v>0.11824799999999999</v>
          </cell>
          <cell r="H282">
            <v>16.870282</v>
          </cell>
          <cell r="I282">
            <v>1.9948771059359998</v>
          </cell>
        </row>
        <row r="283">
          <cell r="D283">
            <v>88309</v>
          </cell>
          <cell r="E283" t="str">
            <v>PEDREIRO COM ENCARGOS COMPLEMENTARES</v>
          </cell>
          <cell r="F283" t="str">
            <v>H</v>
          </cell>
          <cell r="G283">
            <v>0.48</v>
          </cell>
          <cell r="H283">
            <v>26.849394</v>
          </cell>
          <cell r="I283">
            <v>12.88770912</v>
          </cell>
        </row>
        <row r="284">
          <cell r="D284">
            <v>88316</v>
          </cell>
          <cell r="E284" t="str">
            <v>SERVENTE COM ENCARGOS COMPLEMENTARES</v>
          </cell>
          <cell r="F284" t="str">
            <v>H</v>
          </cell>
          <cell r="G284">
            <v>0.24</v>
          </cell>
          <cell r="H284">
            <v>16.870282</v>
          </cell>
          <cell r="I284">
            <v>4.0488676799999999</v>
          </cell>
        </row>
        <row r="285">
          <cell r="D285">
            <v>34557</v>
          </cell>
          <cell r="E285" t="str">
            <v>TELA DE ACO SOLDADA GALVANIZADA/ZINCADA PARA ALVENARIA, FIO D = *1,20 A 1,70* MM, MALHA 15 X 15 MM, (C X L) *50 X 7,5* CM</v>
          </cell>
          <cell r="F285" t="str">
            <v>M</v>
          </cell>
          <cell r="G285">
            <v>0.42</v>
          </cell>
          <cell r="H285" t="str">
            <v>1,21</v>
          </cell>
          <cell r="I285">
            <v>0.50819999999999999</v>
          </cell>
        </row>
        <row r="286">
          <cell r="D286">
            <v>37395</v>
          </cell>
          <cell r="E286" t="str">
            <v>PINO DE ACO COM FURO, HASTE = 27 MM (ACAO DIRETA)</v>
          </cell>
          <cell r="F286" t="str">
            <v>CENTO</v>
          </cell>
          <cell r="G286">
            <v>5.0000000000000001E-3</v>
          </cell>
          <cell r="H286" t="str">
            <v>47,25</v>
          </cell>
          <cell r="I286">
            <v>0.23625000000000002</v>
          </cell>
        </row>
        <row r="287">
          <cell r="D287">
            <v>37592</v>
          </cell>
          <cell r="E287" t="str">
            <v>BLOCO CERAMICO DE VEDACAO COM FUROS NA VERTICAL, 9 X 19 X 39 CM - 4,5 MPA (NBR 15270)</v>
          </cell>
          <cell r="F287" t="str">
            <v>UN</v>
          </cell>
          <cell r="G287">
            <v>13.35</v>
          </cell>
          <cell r="H287" t="str">
            <v>1,12</v>
          </cell>
          <cell r="I287">
            <v>14.952000000000002</v>
          </cell>
        </row>
        <row r="288">
          <cell r="D288">
            <v>93201</v>
          </cell>
          <cell r="E288" t="str">
            <v>FIXAÇÃO (ENCUNHAMENTO) DE ALVENARIA DE VEDAÇÃO COM ARGAMASSA APLICADA COM COLHER. AF_03/2016</v>
          </cell>
          <cell r="F288" t="str">
            <v>M</v>
          </cell>
          <cell r="G288" t="str">
            <v/>
          </cell>
          <cell r="I288">
            <v>6.0255572946399996</v>
          </cell>
        </row>
        <row r="289">
          <cell r="D289">
            <v>370</v>
          </cell>
          <cell r="E289" t="str">
            <v>AREIA MEDIA - POSTO JAZIDA/FORNECEDOR (RETIRADO NA JAZIDA, SEM TRANSPORTE)</v>
          </cell>
          <cell r="F289" t="str">
            <v>M3</v>
          </cell>
          <cell r="G289">
            <v>4.5850000000000005E-3</v>
          </cell>
          <cell r="H289" t="str">
            <v>65,00</v>
          </cell>
          <cell r="I289">
            <v>0.29802500000000004</v>
          </cell>
        </row>
        <row r="290">
          <cell r="D290">
            <v>1106</v>
          </cell>
          <cell r="E290" t="str">
            <v>CAL HIDRATADA CH-I PARA ARGAMASSAS</v>
          </cell>
          <cell r="F290" t="str">
            <v>KG</v>
          </cell>
          <cell r="G290">
            <v>0.61204500000000006</v>
          </cell>
          <cell r="H290" t="str">
            <v>0,90</v>
          </cell>
          <cell r="I290">
            <v>0.55084050000000007</v>
          </cell>
        </row>
        <row r="291">
          <cell r="D291">
            <v>1379</v>
          </cell>
          <cell r="E291" t="str">
            <v>CIMENTO PORTLAND COMPOSTO CP II-32</v>
          </cell>
          <cell r="F291" t="str">
            <v>KG</v>
          </cell>
          <cell r="G291">
            <v>0.58653000000000011</v>
          </cell>
          <cell r="H291" t="str">
            <v>0,51</v>
          </cell>
          <cell r="I291">
            <v>0.29913030000000007</v>
          </cell>
        </row>
        <row r="292">
          <cell r="D292">
            <v>88316</v>
          </cell>
          <cell r="E292" t="str">
            <v>SERVENTE COM ENCARGOS COMPLEMENTARES</v>
          </cell>
          <cell r="F292" t="str">
            <v>H</v>
          </cell>
          <cell r="G292">
            <v>3.0800000000000003E-3</v>
          </cell>
          <cell r="H292">
            <v>16.870282</v>
          </cell>
          <cell r="I292">
            <v>5.196046856E-2</v>
          </cell>
        </row>
        <row r="293">
          <cell r="D293">
            <v>88377</v>
          </cell>
          <cell r="E293" t="str">
            <v>OPERADOR DE BETONEIRA ESTACIONARIA/MISR=TURADOR COM ENCARGOS COMPLEMENTARES</v>
          </cell>
          <cell r="F293" t="str">
            <v>H</v>
          </cell>
          <cell r="G293">
            <v>1.316E-2</v>
          </cell>
          <cell r="H293">
            <v>20.551387999999996</v>
          </cell>
          <cell r="I293">
            <v>0.27045626607999995</v>
          </cell>
        </row>
        <row r="294">
          <cell r="D294">
            <v>89225</v>
          </cell>
          <cell r="E294" t="str">
            <v>BETONEIRA CAPACIDADE NOMINAL DE 600L, CAPACIDADE DE MISTURA 360L, MOTOR ELÉTRICO POTENCIA DE 4CV, SEM CARREGADOR- CHP DIURNO. AF_11/2014</v>
          </cell>
          <cell r="F294" t="str">
            <v>CHP</v>
          </cell>
          <cell r="G294">
            <v>3.0800000000000003E-3</v>
          </cell>
          <cell r="H294" t="str">
            <v>3,52</v>
          </cell>
          <cell r="I294">
            <v>1.0841600000000002E-2</v>
          </cell>
        </row>
        <row r="295">
          <cell r="D295">
            <v>89226</v>
          </cell>
          <cell r="E295" t="str">
            <v>BETONEIRA CAPACIDADE NOMINAL DE 600L, CAPACIDADE DE MISTURA 360L, MOTOR ELÉTRICO POTENCIA DE 4CV, SEM CARREGADOR- CHI DIURNO. AF_11/2015</v>
          </cell>
          <cell r="F295" t="str">
            <v>CHI</v>
          </cell>
          <cell r="G295">
            <v>1.008E-2</v>
          </cell>
          <cell r="H295" t="str">
            <v>1,07</v>
          </cell>
          <cell r="I295">
            <v>1.0785600000000001E-2</v>
          </cell>
        </row>
        <row r="296">
          <cell r="D296">
            <v>88309</v>
          </cell>
          <cell r="E296" t="str">
            <v>PEDREIRO COM ENCARGOS COMPLEMENTARES</v>
          </cell>
          <cell r="F296" t="str">
            <v>H</v>
          </cell>
          <cell r="G296">
            <v>0.15</v>
          </cell>
          <cell r="H296">
            <v>26.849394</v>
          </cell>
          <cell r="I296">
            <v>4.0274090999999999</v>
          </cell>
        </row>
        <row r="297">
          <cell r="D297">
            <v>88316</v>
          </cell>
          <cell r="E297" t="str">
            <v>SERVENTE COM ENCARGOS COMPLEMENTARES</v>
          </cell>
          <cell r="F297" t="str">
            <v>H</v>
          </cell>
          <cell r="G297">
            <v>0.03</v>
          </cell>
          <cell r="H297">
            <v>16.870282</v>
          </cell>
          <cell r="I297">
            <v>0.50610845999999998</v>
          </cell>
        </row>
        <row r="298">
          <cell r="D298">
            <v>93183</v>
          </cell>
          <cell r="E298" t="str">
            <v>VERGA PRÉ-MOLDADA PARA JANELAS COM MAIS DE 1,5 M DE VÃO. AF_03/2016</v>
          </cell>
          <cell r="F298" t="str">
            <v>M</v>
          </cell>
          <cell r="G298" t="str">
            <v/>
          </cell>
          <cell r="I298">
            <v>35.488845305776003</v>
          </cell>
        </row>
        <row r="299">
          <cell r="D299">
            <v>370</v>
          </cell>
          <cell r="E299" t="str">
            <v>AREIA MEDIA - POSTO JAZIDA/FORNECEDOR (RETIRADO NA JAZIDA, SEM TRANSPORTE)</v>
          </cell>
          <cell r="F299" t="str">
            <v>M3</v>
          </cell>
          <cell r="G299">
            <v>2.4889999999999999E-3</v>
          </cell>
          <cell r="H299" t="str">
            <v>65,00</v>
          </cell>
          <cell r="I299">
            <v>0.16178499999999998</v>
          </cell>
        </row>
        <row r="300">
          <cell r="D300">
            <v>1106</v>
          </cell>
          <cell r="E300" t="str">
            <v>CAL HIDRATADA CH-I PARA ARGAMASSAS</v>
          </cell>
          <cell r="F300" t="str">
            <v>KG</v>
          </cell>
          <cell r="G300">
            <v>0.33225300000000002</v>
          </cell>
          <cell r="H300" t="str">
            <v>0,90</v>
          </cell>
          <cell r="I300">
            <v>0.29902770000000001</v>
          </cell>
        </row>
        <row r="301">
          <cell r="D301">
            <v>1379</v>
          </cell>
          <cell r="E301" t="str">
            <v>CIMENTO PORTLAND COMPOSTO CP II-32</v>
          </cell>
          <cell r="F301" t="str">
            <v>KG</v>
          </cell>
          <cell r="G301">
            <v>0.31840200000000002</v>
          </cell>
          <cell r="H301" t="str">
            <v>0,51</v>
          </cell>
          <cell r="I301">
            <v>0.16238502000000002</v>
          </cell>
        </row>
        <row r="302">
          <cell r="D302">
            <v>88316</v>
          </cell>
          <cell r="E302" t="str">
            <v>SERVENTE COM ENCARGOS COMPLEMENTARES</v>
          </cell>
          <cell r="F302" t="str">
            <v>H</v>
          </cell>
          <cell r="G302">
            <v>1.6720000000000001E-3</v>
          </cell>
          <cell r="H302">
            <v>16.870282</v>
          </cell>
          <cell r="I302">
            <v>2.8207111504000001E-2</v>
          </cell>
        </row>
        <row r="303">
          <cell r="D303">
            <v>88377</v>
          </cell>
          <cell r="E303" t="str">
            <v>OPERADOR DE BETONEIRA ESTACIONARIA/MISR=TURADOR COM ENCARGOS COMPLEMENTARES</v>
          </cell>
          <cell r="F303" t="str">
            <v>H</v>
          </cell>
          <cell r="G303">
            <v>7.1439999999999993E-3</v>
          </cell>
          <cell r="H303">
            <v>20.551387999999996</v>
          </cell>
          <cell r="I303">
            <v>0.14681911587199994</v>
          </cell>
        </row>
        <row r="304">
          <cell r="D304">
            <v>89225</v>
          </cell>
          <cell r="E304" t="str">
            <v>BETONEIRA CAPACIDADE NOMINAL DE 600L, CAPACIDADE DE MISTURA 360L, MOTOR ELÉTRICO POTENCIA DE 4CV, SEM CARREGADOR- CHP DIURNO. AF_11/2014</v>
          </cell>
          <cell r="F304" t="str">
            <v>CHP</v>
          </cell>
          <cell r="G304">
            <v>1.6720000000000001E-3</v>
          </cell>
          <cell r="H304" t="str">
            <v>3,52</v>
          </cell>
          <cell r="I304">
            <v>5.8854400000000005E-3</v>
          </cell>
        </row>
        <row r="305">
          <cell r="D305">
            <v>89226</v>
          </cell>
          <cell r="E305" t="str">
            <v>BETONEIRA CAPACIDADE NOMINAL DE 600L, CAPACIDADE DE MISTURA 360L, MOTOR ELÉTRICO POTENCIA DE 4CV, SEM CARREGADOR- CHI DIURNO. AF_11/2015</v>
          </cell>
          <cell r="F305" t="str">
            <v>CHI</v>
          </cell>
          <cell r="G305">
            <v>5.4719999999999994E-3</v>
          </cell>
          <cell r="H305" t="str">
            <v>1,07</v>
          </cell>
          <cell r="I305">
            <v>5.8550399999999997E-3</v>
          </cell>
        </row>
        <row r="306">
          <cell r="D306">
            <v>88309</v>
          </cell>
          <cell r="E306" t="str">
            <v>PEDREIRO COM ENCARGOS COMPLEMENTARES</v>
          </cell>
          <cell r="F306" t="str">
            <v>H</v>
          </cell>
          <cell r="G306">
            <v>6.8000000000000005E-2</v>
          </cell>
          <cell r="H306">
            <v>26.849394</v>
          </cell>
          <cell r="I306">
            <v>1.8257587920000002</v>
          </cell>
        </row>
        <row r="307">
          <cell r="D307">
            <v>88316</v>
          </cell>
          <cell r="E307" t="str">
            <v>SERVENTE COM ENCARGOS COMPLEMENTARES</v>
          </cell>
          <cell r="F307" t="str">
            <v>H</v>
          </cell>
          <cell r="G307">
            <v>9.4E-2</v>
          </cell>
          <cell r="H307">
            <v>16.870282</v>
          </cell>
          <cell r="I307">
            <v>1.5858065079999999</v>
          </cell>
        </row>
        <row r="308">
          <cell r="D308">
            <v>92270</v>
          </cell>
          <cell r="E308" t="str">
            <v>FABRICAÇÃO DE FÔRMA PARA VIGAS, COM MADEIRA SERRADA, E = 25 MM. AF_12/2015</v>
          </cell>
          <cell r="F308" t="str">
            <v>M2</v>
          </cell>
          <cell r="G308">
            <v>0.217</v>
          </cell>
          <cell r="H308" t="str">
            <v>86,98</v>
          </cell>
          <cell r="I308">
            <v>18.874660000000002</v>
          </cell>
        </row>
        <row r="309">
          <cell r="D309">
            <v>92793</v>
          </cell>
          <cell r="E309" t="str">
            <v>CORTE E DOBRA DE AÇO CA-50, DIÂMETRO DE 8.0 MM, UTILIZADO EM ESTRUTURAS DIVERSAS, EXCETO LAJES. AF_12/2015</v>
          </cell>
          <cell r="F309" t="str">
            <v>KG</v>
          </cell>
          <cell r="G309">
            <v>0.79</v>
          </cell>
          <cell r="H309" t="str">
            <v>5,21</v>
          </cell>
          <cell r="I309">
            <v>4.1158999999999999</v>
          </cell>
        </row>
        <row r="310">
          <cell r="D310">
            <v>370</v>
          </cell>
          <cell r="E310" t="str">
            <v>AREIA MEDIA - POSTO JAZIDA/FORNECEDOR (RETIRADO NA JAZIDA, SEM TRANSPORTE)</v>
          </cell>
          <cell r="F310" t="str">
            <v>M3</v>
          </cell>
          <cell r="G310">
            <v>1.8960000000000001E-2</v>
          </cell>
          <cell r="H310" t="str">
            <v>65,00</v>
          </cell>
          <cell r="I310">
            <v>1.2324000000000002</v>
          </cell>
        </row>
        <row r="311">
          <cell r="D311">
            <v>1379</v>
          </cell>
          <cell r="E311" t="str">
            <v>CIMENTO PORTLAND COMPOSTO CP II-32</v>
          </cell>
          <cell r="F311" t="str">
            <v>KG</v>
          </cell>
          <cell r="G311">
            <v>7.803840000000001</v>
          </cell>
          <cell r="H311" t="str">
            <v>0,51</v>
          </cell>
          <cell r="I311">
            <v>3.9799584000000006</v>
          </cell>
        </row>
        <row r="312">
          <cell r="D312">
            <v>4721</v>
          </cell>
          <cell r="E312" t="str">
            <v>PEDRA BRITADA N.1 ( 9,5 A 19MM) POSTO PEDREIRA/FORNECEDOR, SEM FRETE</v>
          </cell>
          <cell r="F312" t="str">
            <v>M3</v>
          </cell>
          <cell r="G312">
            <v>1.4184E-2</v>
          </cell>
          <cell r="H312" t="str">
            <v>55,00</v>
          </cell>
          <cell r="I312">
            <v>0.78012000000000004</v>
          </cell>
        </row>
        <row r="313">
          <cell r="D313">
            <v>88316</v>
          </cell>
          <cell r="E313" t="str">
            <v>SERVENTE COM ENCARGOS COMPLEMENTARES</v>
          </cell>
          <cell r="F313" t="str">
            <v>H</v>
          </cell>
          <cell r="G313">
            <v>4.8719999999999999E-2</v>
          </cell>
          <cell r="H313">
            <v>16.870282</v>
          </cell>
          <cell r="I313">
            <v>0.82192013903999994</v>
          </cell>
        </row>
        <row r="314">
          <cell r="D314">
            <v>88377</v>
          </cell>
          <cell r="E314" t="str">
            <v>OPERADOR DE BETONEIRA ESTACIONARIA/MISR=TURADOR COM ENCARGOS COMPLEMENTARES</v>
          </cell>
          <cell r="F314" t="str">
            <v>H</v>
          </cell>
          <cell r="G314">
            <v>3.0720000000000001E-2</v>
          </cell>
          <cell r="H314">
            <v>20.551387999999996</v>
          </cell>
          <cell r="I314">
            <v>0.6313386393599999</v>
          </cell>
        </row>
        <row r="315">
          <cell r="D315">
            <v>89225</v>
          </cell>
          <cell r="E315" t="str">
            <v>BETONEIRA CAPACIDADE NOMINAL DE 600L, CAPACIDADE DE MISTURA 360L, MOTOR ELÉTRICO POTENCIA DE 4CV, SEM CARREGADOR- CHP DIURNO. AF_11/2014</v>
          </cell>
          <cell r="F315" t="str">
            <v>CHP</v>
          </cell>
          <cell r="G315">
            <v>1.584E-2</v>
          </cell>
          <cell r="H315" t="str">
            <v>3,52</v>
          </cell>
          <cell r="I315">
            <v>5.5756800000000002E-2</v>
          </cell>
        </row>
        <row r="316">
          <cell r="D316">
            <v>89226</v>
          </cell>
          <cell r="E316" t="str">
            <v>BETONEIRA CAPACIDADE NOMINAL DE 600L, CAPACIDADE DE MISTURA 360L, MOTOR ELÉTRICO POTENCIA DE 4CV, SEM CARREGADOR- CHI DIURNO. AF_11/2015</v>
          </cell>
          <cell r="F316" t="str">
            <v>CHI</v>
          </cell>
          <cell r="G316">
            <v>1.4880000000000001E-2</v>
          </cell>
          <cell r="H316" t="str">
            <v>1,07</v>
          </cell>
          <cell r="I316">
            <v>1.5921600000000001E-2</v>
          </cell>
        </row>
        <row r="317">
          <cell r="D317">
            <v>2692</v>
          </cell>
          <cell r="E317" t="str">
            <v>DESMOLDANTE PROTETOR PARA FORMAS DE MADEIRA, DE BASE OLEOSA EMULSIONADA EM AGUA</v>
          </cell>
          <cell r="F317" t="str">
            <v>L</v>
          </cell>
          <cell r="G317">
            <v>7.0000000000000001E-3</v>
          </cell>
          <cell r="H317" t="str">
            <v>5,62</v>
          </cell>
          <cell r="I317">
            <v>3.934E-2</v>
          </cell>
        </row>
        <row r="318">
          <cell r="D318">
            <v>40215</v>
          </cell>
          <cell r="E318" t="str">
            <v>ESPACADOR / DISTANCIADOR EM PLASTICO (COLETADO CAIXA)</v>
          </cell>
          <cell r="F318" t="str">
            <v>UN</v>
          </cell>
          <cell r="G318">
            <v>6</v>
          </cell>
          <cell r="H318">
            <v>0.12</v>
          </cell>
          <cell r="I318">
            <v>0.72</v>
          </cell>
        </row>
        <row r="319">
          <cell r="E319" t="str">
            <v>COBERTURA</v>
          </cell>
        </row>
        <row r="320">
          <cell r="D320">
            <v>9296</v>
          </cell>
          <cell r="E320" t="str">
            <v>CALHA EM CONCRETO ARMADO, CONFORME PROJETO LARG. 50 CM E ALTURA 25 CM</v>
          </cell>
          <cell r="F320" t="str">
            <v>M</v>
          </cell>
          <cell r="I320">
            <v>366.71717319999993</v>
          </cell>
        </row>
        <row r="321">
          <cell r="D321">
            <v>68</v>
          </cell>
          <cell r="E321" t="str">
            <v>REATERRO MANUAL DE VALAS COM ESPELHAMENTO E COMPACTAÇÃO UTILIZANDO COMPACTADOR PLACA VIBRATÓRIA, SEM CONTROLE DO GRAU DE COMPACTAÇÃO</v>
          </cell>
          <cell r="F321" t="str">
            <v>M3</v>
          </cell>
          <cell r="G321">
            <v>0.1</v>
          </cell>
          <cell r="H321">
            <v>9.1999999999999993</v>
          </cell>
          <cell r="I321">
            <v>0.91999999999999993</v>
          </cell>
        </row>
        <row r="322">
          <cell r="D322">
            <v>124</v>
          </cell>
          <cell r="E322" t="str">
            <v>CONCRETO SIMPLES FABRICADO NA OBRA, FCK=13,5 MPA, (B1/B2), SEM LANÇAMENTO E ADENSAMENTO</v>
          </cell>
          <cell r="F322" t="str">
            <v>M3</v>
          </cell>
          <cell r="G322">
            <v>0.05</v>
          </cell>
          <cell r="H322">
            <v>313.95999999999998</v>
          </cell>
          <cell r="I322">
            <v>15.698</v>
          </cell>
        </row>
        <row r="323">
          <cell r="D323">
            <v>7692</v>
          </cell>
          <cell r="E323" t="str">
            <v>LANÇAMENTO DE CONCRETO SIMPLES FABRICADO NA OBRA, INCLUSIVE ADENSAMENTO E ACABAMENTO EM PEÇAS DE SUPERESTRUTURA</v>
          </cell>
          <cell r="F323" t="str">
            <v>M3</v>
          </cell>
          <cell r="G323">
            <v>0.05</v>
          </cell>
          <cell r="H323">
            <v>32.92</v>
          </cell>
          <cell r="I323">
            <v>1.6460000000000001</v>
          </cell>
        </row>
        <row r="324">
          <cell r="D324">
            <v>115</v>
          </cell>
          <cell r="E324" t="str">
            <v>FORMA PLANA PARA ESTRUTURAS, EM COMPENSADO RESINADO DE 12MM, 02 USOS, INCLUSIVE ESCORAMENTO - REVISADA 07.2015</v>
          </cell>
          <cell r="F324" t="str">
            <v>M2</v>
          </cell>
          <cell r="G324">
            <v>0.5</v>
          </cell>
          <cell r="H324">
            <v>79.97</v>
          </cell>
          <cell r="I324">
            <v>39.984999999999999</v>
          </cell>
        </row>
        <row r="325">
          <cell r="D325">
            <v>140</v>
          </cell>
          <cell r="E325" t="str">
            <v>AÇO CA - 50 Ø 6,3 A 12,5MM. INCLUSIVE CORTE, DOBRAGEM, MONTAGEM E COLOCAÇÃO DE FERRAGENS NAS FORMAS, PARA SUPERESTRUTURAS E FUNDAÇÕES</v>
          </cell>
          <cell r="F325" t="str">
            <v>KG</v>
          </cell>
          <cell r="G325">
            <v>4</v>
          </cell>
          <cell r="H325">
            <v>6.3</v>
          </cell>
          <cell r="I325">
            <v>25.2</v>
          </cell>
        </row>
        <row r="326">
          <cell r="D326">
            <v>155</v>
          </cell>
          <cell r="E326" t="str">
            <v>ALVENARIA TIJOLO CERAMICO MACIÇO ( 4 X 9 X 17), ESP= 0,09M (SINGELA), COM ARGAMASSA TRAÇO T5 - 1:2:8 (CIMENTO/CAL/AREIA) COM JUNTA DE 2,0CM</v>
          </cell>
          <cell r="F326" t="str">
            <v>M2</v>
          </cell>
          <cell r="G326">
            <v>1</v>
          </cell>
          <cell r="H326">
            <v>73.55</v>
          </cell>
          <cell r="I326">
            <v>73.55</v>
          </cell>
        </row>
        <row r="327">
          <cell r="D327">
            <v>1964</v>
          </cell>
          <cell r="E327" t="str">
            <v>IMPERMEABILIZAÇÃO COM MANTA ASFALTICA 3MM, CLASSE 2, ESTRUDADA COM REFORÇO DE NÃO TECIDO DE POLIESTER, INCLUSIVE APLICAÇÃO DE 1 DEMÃO DE PRIMER E PROTEÇÃO MECANICA TRAÇO 1:3</v>
          </cell>
          <cell r="F327" t="str">
            <v>M2</v>
          </cell>
          <cell r="G327">
            <v>1.4</v>
          </cell>
          <cell r="H327">
            <v>45.46</v>
          </cell>
          <cell r="I327">
            <v>63.643999999999998</v>
          </cell>
        </row>
        <row r="328">
          <cell r="D328">
            <v>2497</v>
          </cell>
          <cell r="E328" t="str">
            <v>ESCAVAÇÃO MANUAL DE VALA OU CAVA  EM MATERIAL DE 1° CATEGORIA, PROFUNDIDADE ATÉ 1,50M</v>
          </cell>
          <cell r="F328" t="str">
            <v>M3</v>
          </cell>
          <cell r="G328">
            <v>0.24</v>
          </cell>
          <cell r="H328">
            <v>34.92</v>
          </cell>
          <cell r="I328">
            <v>8.3808000000000007</v>
          </cell>
        </row>
        <row r="329">
          <cell r="D329">
            <v>2656</v>
          </cell>
          <cell r="E329" t="str">
            <v>LASTRO DE BRITA 1</v>
          </cell>
          <cell r="F329" t="str">
            <v>M3</v>
          </cell>
          <cell r="G329">
            <v>1</v>
          </cell>
          <cell r="H329">
            <v>96.46</v>
          </cell>
          <cell r="I329">
            <v>96.46</v>
          </cell>
        </row>
        <row r="330">
          <cell r="D330">
            <v>88309</v>
          </cell>
          <cell r="E330" t="str">
            <v>PEDREIRO COM ENCARGOS COMPLEMENTARES</v>
          </cell>
          <cell r="F330" t="str">
            <v>H</v>
          </cell>
          <cell r="G330">
            <v>0.1</v>
          </cell>
          <cell r="H330">
            <v>26.849394</v>
          </cell>
          <cell r="I330">
            <v>2.6849394000000002</v>
          </cell>
        </row>
        <row r="331">
          <cell r="D331">
            <v>88316</v>
          </cell>
          <cell r="E331" t="str">
            <v>SERVENTE COM ENCARGOS COMPLEMENTARES</v>
          </cell>
          <cell r="F331" t="str">
            <v>H</v>
          </cell>
          <cell r="G331">
            <v>0.1</v>
          </cell>
          <cell r="H331">
            <v>16.870282</v>
          </cell>
          <cell r="I331">
            <v>1.6870282000000001</v>
          </cell>
        </row>
        <row r="332">
          <cell r="D332">
            <v>1903</v>
          </cell>
          <cell r="E332" t="str">
            <v>ARGAMASSA CIMENTO E AREIA TRAÇO T-1 (1:3)- 1 SACO CIMENTO 50KG/ 3 PADIOLAS AREIA DIM. 0,35 X 0,45 X 0,23M - CONFECÇÃO MECANICA E TRANSPORTE</v>
          </cell>
          <cell r="F332" t="str">
            <v>M3</v>
          </cell>
          <cell r="G332">
            <v>5.0000000000000001E-3</v>
          </cell>
          <cell r="H332" t="str">
            <v>339,4</v>
          </cell>
          <cell r="I332">
            <v>1.6969999999999998</v>
          </cell>
        </row>
        <row r="333">
          <cell r="D333">
            <v>88309</v>
          </cell>
          <cell r="E333" t="str">
            <v>PEDREIRO COM ENCARGOS COMPLEMENTARES</v>
          </cell>
          <cell r="F333" t="str">
            <v>H</v>
          </cell>
          <cell r="G333">
            <v>0.6</v>
          </cell>
          <cell r="H333">
            <v>26.849394</v>
          </cell>
          <cell r="I333">
            <v>16.109636399999999</v>
          </cell>
        </row>
        <row r="334">
          <cell r="D334">
            <v>88316</v>
          </cell>
          <cell r="E334" t="str">
            <v>SERVENTE COM ENCARGOS COMPLEMENTARES</v>
          </cell>
          <cell r="F334" t="str">
            <v>H</v>
          </cell>
          <cell r="G334">
            <v>0.6</v>
          </cell>
          <cell r="H334">
            <v>16.870282</v>
          </cell>
          <cell r="I334">
            <v>10.1221692</v>
          </cell>
        </row>
        <row r="335">
          <cell r="D335">
            <v>1905</v>
          </cell>
          <cell r="E335" t="str">
            <v>ARGAMASSA CIMENTO E AREIA TRAÇO T-1(1:3), COM ADITIVO VEDACIT OU SIMILAR- 1 SACO CIMENTO 50KG/ 3 PADIOLAS AREIA DIM. 0,35 X 0,45 X 0,23M/ 2KG ADITIVO VEDACIT - CONFECÇÃO MECANICA E TRANSPORTE</v>
          </cell>
          <cell r="F335" t="str">
            <v>M3</v>
          </cell>
          <cell r="G335">
            <v>0.02</v>
          </cell>
          <cell r="H335">
            <v>446.63</v>
          </cell>
          <cell r="I335">
            <v>8.9326000000000008</v>
          </cell>
        </row>
        <row r="336">
          <cell r="D336">
            <v>71623</v>
          </cell>
          <cell r="E336" t="str">
            <v>CHAPIM DE CONCRETO APARENTE COM ACABAMENTO DESEMPENADO, FORMA DE COMPENSADO PLASTIFICADO (MADEIRIT) DE 14 X 10 CM, FUNDIDO NO LOCAL.</v>
          </cell>
          <cell r="F336" t="str">
            <v>M</v>
          </cell>
          <cell r="G336" t="str">
            <v/>
          </cell>
          <cell r="I336">
            <v>32.787127887399997</v>
          </cell>
        </row>
        <row r="337">
          <cell r="D337">
            <v>88262</v>
          </cell>
          <cell r="E337" t="str">
            <v>CARPINTEIRO DE FORMAS COM ENCARGOS COMPLEMENTARES</v>
          </cell>
          <cell r="F337" t="str">
            <v>H</v>
          </cell>
          <cell r="G337">
            <v>0.13</v>
          </cell>
          <cell r="H337">
            <v>28.175289999999997</v>
          </cell>
          <cell r="I337">
            <v>3.6627876999999995</v>
          </cell>
        </row>
        <row r="338">
          <cell r="D338">
            <v>88309</v>
          </cell>
          <cell r="E338" t="str">
            <v>PEDREIRO COM ENCARGOS COMPLEMENTARES</v>
          </cell>
          <cell r="F338" t="str">
            <v>H</v>
          </cell>
          <cell r="G338">
            <v>0.3</v>
          </cell>
          <cell r="H338">
            <v>26.849394</v>
          </cell>
          <cell r="I338">
            <v>8.0548181999999997</v>
          </cell>
        </row>
        <row r="339">
          <cell r="D339">
            <v>88316</v>
          </cell>
          <cell r="E339" t="str">
            <v>SERVENTE COM ENCARGOS COMPLEMENTARES</v>
          </cell>
          <cell r="F339" t="str">
            <v>H</v>
          </cell>
          <cell r="G339">
            <v>0.45</v>
          </cell>
          <cell r="H339">
            <v>16.870282</v>
          </cell>
          <cell r="I339">
            <v>7.5916268999999996</v>
          </cell>
        </row>
        <row r="340">
          <cell r="D340">
            <v>370</v>
          </cell>
          <cell r="E340" t="str">
            <v>AREIA MEDIA - POSTO JAZIDA/FORNECEDOR (RETIRADO NA JAZIDA, SEM TRANSPORTE)</v>
          </cell>
          <cell r="F340" t="str">
            <v>M3</v>
          </cell>
          <cell r="G340">
            <v>1.1745999999999999E-2</v>
          </cell>
          <cell r="H340" t="str">
            <v>65,00</v>
          </cell>
          <cell r="I340">
            <v>0.76349</v>
          </cell>
        </row>
        <row r="341">
          <cell r="D341">
            <v>1379</v>
          </cell>
          <cell r="E341" t="str">
            <v>CIMENTO PORTLAND COMPOSTO CP II-32</v>
          </cell>
          <cell r="F341" t="str">
            <v>KG</v>
          </cell>
          <cell r="G341">
            <v>3.83684</v>
          </cell>
          <cell r="H341" t="str">
            <v>0,51</v>
          </cell>
          <cell r="I341">
            <v>1.9567884</v>
          </cell>
        </row>
        <row r="342">
          <cell r="D342">
            <v>4721</v>
          </cell>
          <cell r="E342" t="str">
            <v>PEDRA BRITADA N.1 ( 9,5 A 19MM) POSTO PEDREIRA/FORNECEDOR, SEM FRETE</v>
          </cell>
          <cell r="F342" t="str">
            <v>M3</v>
          </cell>
          <cell r="G342">
            <v>8.1339999999999989E-3</v>
          </cell>
          <cell r="H342" t="str">
            <v>55,00</v>
          </cell>
          <cell r="I342">
            <v>0.44736999999999993</v>
          </cell>
        </row>
        <row r="343">
          <cell r="D343">
            <v>88316</v>
          </cell>
          <cell r="E343" t="str">
            <v>SERVENTE COM ENCARGOS COMPLEMENTARES</v>
          </cell>
          <cell r="F343" t="str">
            <v>H</v>
          </cell>
          <cell r="G343">
            <v>2.8419999999999997E-2</v>
          </cell>
          <cell r="H343">
            <v>16.870282</v>
          </cell>
          <cell r="I343">
            <v>0.47945341443999995</v>
          </cell>
        </row>
        <row r="344">
          <cell r="D344">
            <v>88377</v>
          </cell>
          <cell r="E344" t="str">
            <v>OPERADOR DE BETONEIRA ESTACIONARIA/MISR=TURADOR COM ENCARGOS COMPLEMENTARES</v>
          </cell>
          <cell r="F344" t="str">
            <v>H</v>
          </cell>
          <cell r="G344">
            <v>1.7920000000000002E-2</v>
          </cell>
          <cell r="H344">
            <v>20.551387999999996</v>
          </cell>
          <cell r="I344">
            <v>0.36828087295999995</v>
          </cell>
        </row>
        <row r="345">
          <cell r="D345">
            <v>89225</v>
          </cell>
          <cell r="E345" t="str">
            <v>BETONEIRA CAPACIDADE NOMINAL DE 600L, CAPACIDADE DE MISTURA 360L, MOTOR ELÉTRICO POTENCIA DE 4CV, SEM CARREGADOR- CHP DIURNO. AF_11/2014</v>
          </cell>
          <cell r="F345" t="str">
            <v>CHP</v>
          </cell>
          <cell r="G345">
            <v>9.2399999999999999E-3</v>
          </cell>
          <cell r="H345" t="str">
            <v>3,52</v>
          </cell>
          <cell r="I345">
            <v>3.25248E-2</v>
          </cell>
        </row>
        <row r="346">
          <cell r="D346">
            <v>89226</v>
          </cell>
          <cell r="E346" t="str">
            <v>BETONEIRA CAPACIDADE NOMINAL DE 600L, CAPACIDADE DE MISTURA 360L, MOTOR ELÉTRICO POTENCIA DE 4CV, SEM CARREGADOR- CHI DIURNO. AF_11/2015</v>
          </cell>
          <cell r="F346" t="str">
            <v>CHI</v>
          </cell>
          <cell r="G346">
            <v>8.6800000000000002E-3</v>
          </cell>
          <cell r="H346" t="str">
            <v>1,07</v>
          </cell>
          <cell r="I346">
            <v>9.2876E-3</v>
          </cell>
        </row>
        <row r="347">
          <cell r="D347">
            <v>337</v>
          </cell>
          <cell r="E347" t="str">
            <v>ARAME RECOZIDO 18 BWG, 1,25 MM (0,01 KG/M)</v>
          </cell>
          <cell r="F347" t="str">
            <v>KG</v>
          </cell>
          <cell r="G347">
            <v>0.02</v>
          </cell>
          <cell r="H347" t="str">
            <v>9,50</v>
          </cell>
          <cell r="I347">
            <v>0.19</v>
          </cell>
        </row>
        <row r="348">
          <cell r="D348">
            <v>1346</v>
          </cell>
          <cell r="E348" t="str">
            <v>CHAPA DE MADEIRA COMPENSADA PLASTIFICADA PARA FORMA DE CONCRETO, DE 2,20 x 1,10 M, E = 10 MM</v>
          </cell>
          <cell r="F348" t="str">
            <v>M2</v>
          </cell>
          <cell r="G348">
            <v>0.2</v>
          </cell>
          <cell r="H348" t="str">
            <v>21,42</v>
          </cell>
          <cell r="I348">
            <v>4.2840000000000007</v>
          </cell>
        </row>
        <row r="349">
          <cell r="D349">
            <v>5075</v>
          </cell>
          <cell r="E349" t="str">
            <v>PREGO DE ACO POLIDO COM CABECA 18 X 30 (2 3/4 X 10)</v>
          </cell>
          <cell r="F349" t="str">
            <v>KG</v>
          </cell>
          <cell r="G349">
            <v>0.02</v>
          </cell>
          <cell r="H349" t="str">
            <v>8,11</v>
          </cell>
          <cell r="I349">
            <v>0.16219999999999998</v>
          </cell>
        </row>
        <row r="350">
          <cell r="D350">
            <v>6189</v>
          </cell>
          <cell r="E350" t="str">
            <v>TABUA MADEIRA 2A QUALIDADE 2,5 X 30,0CM (1 X 12") NAO APARELHADA</v>
          </cell>
          <cell r="F350" t="str">
            <v>M</v>
          </cell>
          <cell r="G350">
            <v>0.13</v>
          </cell>
          <cell r="H350" t="str">
            <v>18,97</v>
          </cell>
          <cell r="I350">
            <v>2.4661</v>
          </cell>
        </row>
        <row r="351">
          <cell r="D351">
            <v>10567</v>
          </cell>
          <cell r="E351" t="str">
            <v>TABUA MADEIRA 3A QUALIDADE 2,5 X 23,0CM (1 X 9") NAO APARELHADA</v>
          </cell>
          <cell r="F351" t="str">
            <v>M</v>
          </cell>
          <cell r="G351">
            <v>0.18</v>
          </cell>
          <cell r="H351" t="str">
            <v>12,88</v>
          </cell>
          <cell r="I351">
            <v>2.3184</v>
          </cell>
        </row>
        <row r="352">
          <cell r="D352">
            <v>92565</v>
          </cell>
          <cell r="E352" t="str">
            <v>FABRICAÇÃO E INSTALAÇÃO DE ESTRUTURA PONTALETADA DE MADEIRA NÃO APARELHADA PARA TELHADOS COM ATÉ 2 ÁGUAS E PARA TELHA CERÂMICA OU DE CONCRETO, INCLUSO TRANSPORTE VERTICAL. AF_12/2015</v>
          </cell>
          <cell r="F352" t="str">
            <v>M2</v>
          </cell>
          <cell r="G352" t="str">
            <v/>
          </cell>
          <cell r="I352">
            <v>30.816889757999999</v>
          </cell>
        </row>
        <row r="353">
          <cell r="D353">
            <v>88239</v>
          </cell>
          <cell r="E353" t="str">
            <v>AJUDANTE DE CARPINTEIRO COM ENCARGOS COMPLEMENTARES</v>
          </cell>
          <cell r="F353" t="str">
            <v>H</v>
          </cell>
          <cell r="G353">
            <v>0.13800000000000001</v>
          </cell>
          <cell r="H353">
            <v>21.476025999999997</v>
          </cell>
          <cell r="I353">
            <v>2.9636915880000001</v>
          </cell>
        </row>
        <row r="354">
          <cell r="D354">
            <v>88262</v>
          </cell>
          <cell r="E354" t="str">
            <v>CARPINTEIRO DE FORMAS COM ENCARGOS COMPLEMENTARES</v>
          </cell>
          <cell r="F354" t="str">
            <v>H</v>
          </cell>
          <cell r="G354">
            <v>0.373</v>
          </cell>
          <cell r="H354">
            <v>28.175289999999997</v>
          </cell>
          <cell r="I354">
            <v>10.50938317</v>
          </cell>
        </row>
        <row r="355">
          <cell r="D355">
            <v>93281</v>
          </cell>
          <cell r="E355" t="str">
            <v>GUINCHO ELÉTRICO DE COLUNA, CAPACIDADE 400 KG, COM MOTO FREIO, MOTOR TRIFÁSICO DE 1,25 CV - CHP DIURNO. AF_03/2016</v>
          </cell>
          <cell r="F355" t="str">
            <v>CHP</v>
          </cell>
          <cell r="G355">
            <v>7.0000000000000001E-3</v>
          </cell>
          <cell r="H355" t="str">
            <v>18,61</v>
          </cell>
          <cell r="I355">
            <v>0.13027</v>
          </cell>
        </row>
        <row r="356">
          <cell r="D356">
            <v>93282</v>
          </cell>
          <cell r="E356" t="str">
            <v>GUINCHO ELÉTRICO DE COLUNA, CAPACIDADE 400 KG, COM MOTO FREIO, MOTOR TRIFÁSICO DE 1,25 CV - CHI DIURNO. AF_03/2016</v>
          </cell>
          <cell r="F356" t="str">
            <v>CHI</v>
          </cell>
          <cell r="G356">
            <v>1.03E-2</v>
          </cell>
          <cell r="H356" t="str">
            <v>17,85</v>
          </cell>
          <cell r="I356">
            <v>0.18385500000000002</v>
          </cell>
        </row>
        <row r="357">
          <cell r="D357">
            <v>4425</v>
          </cell>
          <cell r="E357" t="str">
            <v>VIGA DE MADEIRA NAO APARELHADA 6 X 12 CM, MACARANDUBA, ANGELIM OU EQUIVALENTE DA REGIAO</v>
          </cell>
          <cell r="F357" t="str">
            <v>M</v>
          </cell>
          <cell r="G357">
            <v>0.222</v>
          </cell>
          <cell r="H357" t="str">
            <v>19,83</v>
          </cell>
          <cell r="I357">
            <v>4.4022600000000001</v>
          </cell>
        </row>
        <row r="358">
          <cell r="D358">
            <v>4430</v>
          </cell>
          <cell r="E358" t="str">
            <v>CAIBRO DE MADEIRA NAO APARELHADA *5 X 6* CM, MACARANDUBA, ANGELIM OU EQUIVALENTE DA REGIAO</v>
          </cell>
          <cell r="F358" t="str">
            <v>M</v>
          </cell>
          <cell r="G358">
            <v>0.55600000000000005</v>
          </cell>
          <cell r="H358" t="str">
            <v>10,23</v>
          </cell>
          <cell r="I358">
            <v>5.6878800000000007</v>
          </cell>
        </row>
        <row r="359">
          <cell r="D359">
            <v>4472</v>
          </cell>
          <cell r="E359" t="str">
            <v>VIGA DE MADEIRA NAO APARELHADA *6 X 16* CM, MACARANDUBA, ANGELIM OU EQUIVALENTE DA REGIAO</v>
          </cell>
          <cell r="F359" t="str">
            <v>M</v>
          </cell>
          <cell r="G359">
            <v>0.185</v>
          </cell>
          <cell r="H359" t="str">
            <v>26,99</v>
          </cell>
          <cell r="I359">
            <v>4.99315</v>
          </cell>
        </row>
        <row r="360">
          <cell r="D360">
            <v>5075</v>
          </cell>
          <cell r="E360" t="str">
            <v>PREGO DE ACO POLIDO COM CABECA 18 X 30 (2 3/4 X 10)</v>
          </cell>
          <cell r="F360" t="str">
            <v>KG</v>
          </cell>
          <cell r="G360">
            <v>0.24</v>
          </cell>
          <cell r="H360" t="str">
            <v>8,11</v>
          </cell>
          <cell r="I360">
            <v>1.9463999999999997</v>
          </cell>
        </row>
        <row r="361">
          <cell r="D361">
            <v>304</v>
          </cell>
          <cell r="E361" t="str">
            <v>RUFO DE CONCRETO ARMADO FCK= 20MPA I= 30CM E H=5CM</v>
          </cell>
          <cell r="F361" t="str">
            <v>M</v>
          </cell>
          <cell r="I361">
            <v>30.612422000000002</v>
          </cell>
        </row>
        <row r="362">
          <cell r="D362">
            <v>1886</v>
          </cell>
          <cell r="E362" t="str">
            <v>PREGO 1 1/2" X 13 (15 X 18)</v>
          </cell>
          <cell r="F362" t="str">
            <v>KG</v>
          </cell>
          <cell r="G362">
            <v>0.01</v>
          </cell>
          <cell r="H362">
            <v>4.0999999999999996</v>
          </cell>
          <cell r="I362">
            <v>4.0999999999999995E-2</v>
          </cell>
        </row>
        <row r="363">
          <cell r="D363">
            <v>337</v>
          </cell>
          <cell r="E363" t="str">
            <v>ARAME RECOZIDO 18 BWG, 1,25 MM (0,01 KG/M)</v>
          </cell>
          <cell r="F363" t="str">
            <v>KG</v>
          </cell>
          <cell r="G363">
            <v>7.8E-2</v>
          </cell>
          <cell r="H363" t="str">
            <v>9,50</v>
          </cell>
          <cell r="I363">
            <v>0.74099999999999999</v>
          </cell>
        </row>
        <row r="364">
          <cell r="D364">
            <v>367</v>
          </cell>
          <cell r="E364" t="str">
            <v>AREIA GROSSA - POSTO JAZODA/FORNECEDOR (RETIRADO NA JAZIDA, SEM TRANSPORTE)</v>
          </cell>
          <cell r="F364" t="str">
            <v>M3</v>
          </cell>
          <cell r="G364">
            <v>1E-3</v>
          </cell>
          <cell r="H364" t="str">
            <v>65,75</v>
          </cell>
          <cell r="I364">
            <v>6.5750000000000003E-2</v>
          </cell>
        </row>
        <row r="365">
          <cell r="D365">
            <v>88262</v>
          </cell>
          <cell r="E365" t="str">
            <v>CARPINTEIRO DE FORMAS COM ENCARGOS COMPLEMENTARES</v>
          </cell>
          <cell r="F365" t="str">
            <v>H</v>
          </cell>
          <cell r="G365">
            <v>0.2</v>
          </cell>
          <cell r="H365">
            <v>28.175289999999997</v>
          </cell>
          <cell r="I365">
            <v>5.6350579999999999</v>
          </cell>
        </row>
        <row r="366">
          <cell r="D366">
            <v>1379</v>
          </cell>
          <cell r="E366" t="str">
            <v>CIMENTO PORTLAND COMPOSTO CP II-32</v>
          </cell>
          <cell r="F366" t="str">
            <v>KG</v>
          </cell>
          <cell r="G366">
            <v>5</v>
          </cell>
          <cell r="H366" t="str">
            <v>0,51</v>
          </cell>
          <cell r="I366">
            <v>2.5499999999999998</v>
          </cell>
        </row>
        <row r="367">
          <cell r="D367">
            <v>4721</v>
          </cell>
          <cell r="E367" t="str">
            <v>PEDRA BRITADA N.1 (9,5 A 19MM) POSTO PEDREIRA/ FORNECEDOR, SEM FRETE</v>
          </cell>
          <cell r="F367" t="str">
            <v>M3</v>
          </cell>
          <cell r="G367">
            <v>1.2999999999999999E-2</v>
          </cell>
          <cell r="H367" t="str">
            <v>55,00</v>
          </cell>
          <cell r="I367">
            <v>0.71499999999999997</v>
          </cell>
        </row>
        <row r="368">
          <cell r="D368">
            <v>88309</v>
          </cell>
          <cell r="E368" t="str">
            <v>PEDREIRO COM ENCARGOS COMPLEMENTARES</v>
          </cell>
          <cell r="F368" t="str">
            <v>H</v>
          </cell>
          <cell r="G368">
            <v>0.4</v>
          </cell>
          <cell r="H368">
            <v>26.849394</v>
          </cell>
          <cell r="I368">
            <v>10.739757600000001</v>
          </cell>
        </row>
        <row r="369">
          <cell r="D369">
            <v>88316</v>
          </cell>
          <cell r="E369" t="str">
            <v>SERVENTE COM ENCARGOS COMPLEMENTARES</v>
          </cell>
          <cell r="F369" t="str">
            <v>H</v>
          </cell>
          <cell r="G369">
            <v>0.2</v>
          </cell>
          <cell r="H369">
            <v>16.870282</v>
          </cell>
          <cell r="I369">
            <v>3.3740564000000002</v>
          </cell>
        </row>
        <row r="370">
          <cell r="D370">
            <v>10567</v>
          </cell>
          <cell r="E370" t="str">
            <v>TABUA MADEIRA 3A QUALIDADE 2,5 X 23,0CM (1 X 9") NAO APARELHADA</v>
          </cell>
          <cell r="F370" t="str">
            <v>M</v>
          </cell>
          <cell r="G370">
            <v>3.5000000000000003E-2</v>
          </cell>
          <cell r="H370" t="str">
            <v>12,88</v>
          </cell>
          <cell r="I370">
            <v>0.45080000000000009</v>
          </cell>
        </row>
        <row r="371">
          <cell r="D371">
            <v>140</v>
          </cell>
          <cell r="E371" t="str">
            <v>AÇO CA - 50 Ø 6,3 A 12,5MM. INCLUSIVE CORTE, DOBRAGEM, MONTAGEM E COLOCAÇÃO DE FERRAGENS NAS FORMAS, PARA SUPERESTRUTURAS E FUNDAÇÕES</v>
          </cell>
          <cell r="F371" t="str">
            <v>KG</v>
          </cell>
          <cell r="G371">
            <v>1</v>
          </cell>
          <cell r="H371">
            <v>6.3</v>
          </cell>
          <cell r="I371">
            <v>6.3</v>
          </cell>
        </row>
        <row r="372">
          <cell r="D372">
            <v>94207</v>
          </cell>
          <cell r="E372" t="str">
            <v>TELHAMENTO COM TELHA ONDULADA DE FIBROCIMENTO E = 6 MM, COM RECOBRIMENTO LATERAL DE 1/4 DE ONDA PARA TELHADO COM INCLINAÇÃO MAIOR QUE 10°, COM ATÉ 2 ÁGUAS, INCLUSO IÇAMENTO. AF_06/2016</v>
          </cell>
          <cell r="F372" t="str">
            <v>M2</v>
          </cell>
          <cell r="G372" t="str">
            <v/>
          </cell>
          <cell r="I372">
            <v>36.50661642</v>
          </cell>
        </row>
        <row r="373">
          <cell r="D373">
            <v>88316</v>
          </cell>
          <cell r="E373" t="str">
            <v>SERVENTE COM ENCARGOS COMPLEMENTARES</v>
          </cell>
          <cell r="F373" t="str">
            <v>H</v>
          </cell>
          <cell r="G373">
            <v>0.125</v>
          </cell>
          <cell r="H373">
            <v>16.870282</v>
          </cell>
          <cell r="I373">
            <v>2.1087852499999999</v>
          </cell>
        </row>
        <row r="374">
          <cell r="D374">
            <v>88323</v>
          </cell>
          <cell r="E374" t="str">
            <v>TELHADISTA COM ENCARGOS COMPLEMENTARES</v>
          </cell>
          <cell r="F374" t="str">
            <v>H</v>
          </cell>
          <cell r="G374">
            <v>0.113</v>
          </cell>
          <cell r="H374">
            <v>24.68609</v>
          </cell>
          <cell r="I374">
            <v>2.7895281700000001</v>
          </cell>
        </row>
        <row r="375">
          <cell r="D375">
            <v>93287</v>
          </cell>
          <cell r="E375" t="str">
            <v>GUINDASTE HIDRÁULICO AUTOPROPELIDO, COM LANÇA TELESCÓPICA 40 M, CAPACIDADE MÁXIMA 60 T, POTÊNCIA 260 KW - CHP DIURNO. AF_03/2016</v>
          </cell>
          <cell r="F375" t="str">
            <v>CHP</v>
          </cell>
          <cell r="G375">
            <v>1.6999999999999999E-3</v>
          </cell>
          <cell r="H375" t="str">
            <v>302,05</v>
          </cell>
          <cell r="I375">
            <v>0.51348499999999997</v>
          </cell>
        </row>
        <row r="376">
          <cell r="D376">
            <v>93288</v>
          </cell>
          <cell r="E376" t="str">
            <v>GUINDASTE HIDRÁULICO AUTOPROPELIDO, COM LANÇA TELESCÓPICA 40 M, CAPACIDADE MÁXIMA 60 T, POTÊNCIA 260 KW - CHI DIURNO. AF_03/2016</v>
          </cell>
          <cell r="F376" t="str">
            <v>CHI</v>
          </cell>
          <cell r="G376">
            <v>2.3999999999999998E-3</v>
          </cell>
          <cell r="H376" t="str">
            <v>89,32</v>
          </cell>
          <cell r="I376">
            <v>0.21436799999999998</v>
          </cell>
        </row>
        <row r="377">
          <cell r="D377">
            <v>1607</v>
          </cell>
          <cell r="E377" t="str">
            <v>CONJUNTO ARRUELAS DE VEDACAO 5/16" PARA TELHA FIBROCIMENTO (UMA ARRUELA METALICA E UMA ARRUELA PVC - CONICAS)</v>
          </cell>
          <cell r="F377" t="str">
            <v>CJ</v>
          </cell>
          <cell r="G377">
            <v>1.27</v>
          </cell>
          <cell r="H377" t="str">
            <v>0,16</v>
          </cell>
          <cell r="I377">
            <v>0.20320000000000002</v>
          </cell>
        </row>
        <row r="378">
          <cell r="D378">
            <v>4302</v>
          </cell>
          <cell r="E378" t="str">
            <v>PARAFUSO ZINCADO ROSCA SOBERBA, CABECA SEXTAVADA, 5/16 " X 250 MM, PARA FIXACAO DE TELHA EM MADEIRA</v>
          </cell>
          <cell r="F378" t="str">
            <v>UN</v>
          </cell>
          <cell r="G378">
            <v>1.27</v>
          </cell>
          <cell r="H378" t="str">
            <v>2,40</v>
          </cell>
          <cell r="I378">
            <v>3.048</v>
          </cell>
        </row>
        <row r="379">
          <cell r="D379">
            <v>7194</v>
          </cell>
          <cell r="E379" t="str">
            <v>TELHA DE FIBROCIMENTO ONDULADA E = 6 MM, DE 2,44 X 1,10 M (SEM AMIANTO)</v>
          </cell>
          <cell r="F379" t="str">
            <v>M2</v>
          </cell>
          <cell r="G379">
            <v>1.2749999999999999</v>
          </cell>
          <cell r="H379" t="str">
            <v>21,67</v>
          </cell>
          <cell r="I379">
            <v>27.629249999999999</v>
          </cell>
        </row>
        <row r="380">
          <cell r="D380">
            <v>4517</v>
          </cell>
          <cell r="E380" t="str">
            <v>RESINA SILICÔNICA (NITOBOND - AR) OU SIMILAR</v>
          </cell>
          <cell r="F380" t="str">
            <v>LT</v>
          </cell>
          <cell r="I380">
            <v>40.321065600000004</v>
          </cell>
        </row>
        <row r="381">
          <cell r="D381">
            <v>4181</v>
          </cell>
          <cell r="E381" t="str">
            <v>RESINA SILICÔNICA ( WB 11 DA SHERING WILLIANS OU SIMILAR)</v>
          </cell>
          <cell r="F381" t="str">
            <v>LT</v>
          </cell>
          <cell r="G381">
            <v>0.75</v>
          </cell>
          <cell r="H381" t="str">
            <v>17,39</v>
          </cell>
          <cell r="I381">
            <v>13.0425</v>
          </cell>
        </row>
        <row r="382">
          <cell r="D382">
            <v>88310</v>
          </cell>
          <cell r="E382" t="str">
            <v>PINTOR COM ENCARGOS COMPLEMENTARES</v>
          </cell>
          <cell r="F382" t="str">
            <v>H</v>
          </cell>
          <cell r="G382">
            <v>0.6</v>
          </cell>
          <cell r="H382">
            <v>28.593994000000002</v>
          </cell>
          <cell r="I382">
            <v>17.156396400000002</v>
          </cell>
        </row>
        <row r="383">
          <cell r="D383">
            <v>88316</v>
          </cell>
          <cell r="E383" t="str">
            <v>SERVENTE COM ENCARGOS COMPLEMENTARES</v>
          </cell>
          <cell r="F383" t="str">
            <v>H</v>
          </cell>
          <cell r="G383">
            <v>0.6</v>
          </cell>
          <cell r="H383">
            <v>16.870282</v>
          </cell>
          <cell r="I383">
            <v>10.1221692</v>
          </cell>
        </row>
        <row r="384">
          <cell r="E384" t="str">
            <v xml:space="preserve">PORTAS </v>
          </cell>
        </row>
        <row r="385">
          <cell r="D385">
            <v>739333</v>
          </cell>
          <cell r="E385" t="str">
            <v>PORTA DE FERRO TIPO VENEZIANA, DE ABRIR, SEM BANDEIRA SEM FERRAGENS</v>
          </cell>
          <cell r="F385" t="str">
            <v>M2</v>
          </cell>
          <cell r="I385">
            <v>406.00024286963998</v>
          </cell>
        </row>
        <row r="386">
          <cell r="D386">
            <v>39022</v>
          </cell>
          <cell r="E386" t="str">
            <v>PORTA DE ABRIR EM AÇO TIPO VENEZIANA, COM FUNDO ANTICORROSIVO/ PRIMER DE PROTEÇÃO, SEM GUARNIÇÃO/ALIZAR/VISTA, 87X210CM</v>
          </cell>
          <cell r="F386" t="str">
            <v>UN</v>
          </cell>
          <cell r="G386">
            <v>0.59519999999999995</v>
          </cell>
          <cell r="H386" t="str">
            <v>558,51</v>
          </cell>
          <cell r="I386">
            <v>332.42515199999997</v>
          </cell>
        </row>
        <row r="387">
          <cell r="D387">
            <v>88316</v>
          </cell>
          <cell r="E387" t="str">
            <v>SERVENTE COM ENCARGOS COMPLEMENTARES</v>
          </cell>
          <cell r="F387" t="str">
            <v>H</v>
          </cell>
          <cell r="G387">
            <v>4.2</v>
          </cell>
          <cell r="H387">
            <v>16.870282</v>
          </cell>
          <cell r="I387">
            <v>70.855184399999999</v>
          </cell>
        </row>
        <row r="388">
          <cell r="D388">
            <v>370</v>
          </cell>
          <cell r="E388" t="str">
            <v>AREIA MEDIA - POSTO JAZIDA/FORNECEDOR (RETIRADO NA JAZIDA, SEM TRANSPORTE)</v>
          </cell>
          <cell r="F388" t="str">
            <v>M3</v>
          </cell>
          <cell r="G388">
            <v>7.1999999999999998E-3</v>
          </cell>
          <cell r="H388" t="str">
            <v>65,00</v>
          </cell>
          <cell r="I388">
            <v>0.46799999999999997</v>
          </cell>
        </row>
        <row r="389">
          <cell r="D389">
            <v>1106</v>
          </cell>
          <cell r="E389" t="str">
            <v>CAL HIDRATADA CH-I PARA ARGAMASSAS</v>
          </cell>
          <cell r="F389" t="str">
            <v>KG</v>
          </cell>
          <cell r="G389">
            <v>0.48138000000000003</v>
          </cell>
          <cell r="H389" t="str">
            <v>0,90</v>
          </cell>
          <cell r="I389">
            <v>0.43324200000000002</v>
          </cell>
        </row>
        <row r="390">
          <cell r="D390">
            <v>1379</v>
          </cell>
          <cell r="E390" t="str">
            <v>CIMENTO PORTLAND COMPOSTO CP II-32</v>
          </cell>
          <cell r="F390" t="str">
            <v>KG</v>
          </cell>
          <cell r="G390">
            <v>1.8452400000000002</v>
          </cell>
          <cell r="H390" t="str">
            <v>0,51</v>
          </cell>
          <cell r="I390">
            <v>0.94107240000000014</v>
          </cell>
        </row>
        <row r="391">
          <cell r="D391">
            <v>88316</v>
          </cell>
          <cell r="E391" t="str">
            <v>SERVENTE COM ENCARGOS COMPLEMENTARES</v>
          </cell>
          <cell r="F391" t="str">
            <v>H</v>
          </cell>
          <cell r="G391">
            <v>5.2020000000000004E-2</v>
          </cell>
          <cell r="H391">
            <v>16.870282</v>
          </cell>
          <cell r="I391">
            <v>0.87759206964000003</v>
          </cell>
        </row>
        <row r="392">
          <cell r="D392">
            <v>739333</v>
          </cell>
          <cell r="E392" t="str">
            <v>PORTA DE FERRO TIPO VENEZIANA, DE ABRIR, SEM BANDEIRA SEM FERRAGENS</v>
          </cell>
          <cell r="F392" t="str">
            <v>M2</v>
          </cell>
          <cell r="I392">
            <v>406.00024286963998</v>
          </cell>
        </row>
        <row r="393">
          <cell r="D393">
            <v>39022</v>
          </cell>
          <cell r="E393" t="str">
            <v>PORTA DE ABRIR EM AÇO TIPO VENEZIANA, COM FUNDO ANTICORROSIVO/ PRIMER DE PROTEÇÃO, SEM GUARNIÇÃO/ALIZAR/VISTA, 87X210CM</v>
          </cell>
          <cell r="F393" t="str">
            <v>UN</v>
          </cell>
          <cell r="G393">
            <v>0.59519999999999995</v>
          </cell>
          <cell r="H393" t="str">
            <v>558,51</v>
          </cell>
          <cell r="I393">
            <v>332.42515199999997</v>
          </cell>
        </row>
        <row r="394">
          <cell r="D394">
            <v>88316</v>
          </cell>
          <cell r="E394" t="str">
            <v>SERVENTE COM ENCARGOS COMPLEMENTARES</v>
          </cell>
          <cell r="F394" t="str">
            <v>H</v>
          </cell>
          <cell r="G394">
            <v>4.2</v>
          </cell>
          <cell r="H394">
            <v>16.870282</v>
          </cell>
          <cell r="I394">
            <v>70.855184399999999</v>
          </cell>
        </row>
        <row r="395">
          <cell r="D395">
            <v>370</v>
          </cell>
          <cell r="E395" t="str">
            <v>AREIA MEDIA - POSTO JAZIDA/FORNECEDOR (RETIRADO NA JAZIDA, SEM TRANSPORTE)</v>
          </cell>
          <cell r="F395" t="str">
            <v>M3</v>
          </cell>
          <cell r="G395">
            <v>7.1999999999999998E-3</v>
          </cell>
          <cell r="H395" t="str">
            <v>65,00</v>
          </cell>
          <cell r="I395">
            <v>0.46799999999999997</v>
          </cell>
        </row>
        <row r="396">
          <cell r="D396">
            <v>1106</v>
          </cell>
          <cell r="E396" t="str">
            <v>CAL HIDRATADA CH-I PARA ARGAMASSAS</v>
          </cell>
          <cell r="F396" t="str">
            <v>KG</v>
          </cell>
          <cell r="G396">
            <v>0.48138000000000003</v>
          </cell>
          <cell r="H396" t="str">
            <v>0,90</v>
          </cell>
          <cell r="I396">
            <v>0.43324200000000002</v>
          </cell>
        </row>
        <row r="397">
          <cell r="D397">
            <v>1379</v>
          </cell>
          <cell r="E397" t="str">
            <v>CIMENTO PORTLAND COMPOSTO CP II-32</v>
          </cell>
          <cell r="F397" t="str">
            <v>KG</v>
          </cell>
          <cell r="G397">
            <v>1.8452400000000002</v>
          </cell>
          <cell r="H397" t="str">
            <v>0,51</v>
          </cell>
          <cell r="I397">
            <v>0.94107240000000014</v>
          </cell>
        </row>
        <row r="398">
          <cell r="D398">
            <v>88316</v>
          </cell>
          <cell r="E398" t="str">
            <v>SERVENTE COM ENCARGOS COMPLEMENTARES</v>
          </cell>
          <cell r="F398" t="str">
            <v>H</v>
          </cell>
          <cell r="G398">
            <v>5.2020000000000004E-2</v>
          </cell>
          <cell r="H398">
            <v>16.870282</v>
          </cell>
          <cell r="I398">
            <v>0.87759206964000003</v>
          </cell>
        </row>
        <row r="399">
          <cell r="D399">
            <v>8375</v>
          </cell>
          <cell r="E399" t="str">
            <v>PORTA EM MADEIRA COMPENSADA (CANELA), LISA, SEMI-ÔCA, 1,20X2,10M , DUAS FOLHAS, COM VISOR 40X50CM, INCLUISVE BATENTES E FERRAGENS, EXCLUSIVE VIDROS</v>
          </cell>
          <cell r="F399" t="str">
            <v>UN</v>
          </cell>
          <cell r="I399">
            <v>796.97036628000001</v>
          </cell>
        </row>
        <row r="400">
          <cell r="D400">
            <v>848</v>
          </cell>
          <cell r="E400" t="str">
            <v>DOBRADIÇA FERRO GALVANIZADO 3" X 3" SEM ANEIS</v>
          </cell>
          <cell r="F400" t="str">
            <v>UN</v>
          </cell>
          <cell r="G400">
            <v>6</v>
          </cell>
          <cell r="H400" t="str">
            <v>6,05</v>
          </cell>
          <cell r="I400">
            <v>36.299999999999997</v>
          </cell>
        </row>
        <row r="401">
          <cell r="D401">
            <v>8144</v>
          </cell>
          <cell r="E401" t="str">
            <v>PORTA EM MADEIRA COMPENSADA CANELA, LISA, SEMI-ÔCA- 60X210X3,5CM, COM VISOR 0,16M2, INCLUSIVE VIDRO 4MM</v>
          </cell>
          <cell r="F401" t="str">
            <v>UN</v>
          </cell>
          <cell r="G401">
            <v>2</v>
          </cell>
          <cell r="H401">
            <v>172.07</v>
          </cell>
          <cell r="I401">
            <v>344.14</v>
          </cell>
        </row>
        <row r="402">
          <cell r="D402">
            <v>11766</v>
          </cell>
          <cell r="E402" t="str">
            <v>FECHADURA PADO, LINHA ZAMAC, MODELO MAGNUM, MAÇANETA EM ZAMAC, ROSETA, TESTA E CONTRASTE EM AÇO INOXIDAVEL, CILINDRO EM ZAMAC, REF. 931-80 E, SIMILAR OU SUPERIOR</v>
          </cell>
          <cell r="F402" t="str">
            <v>UN</v>
          </cell>
          <cell r="G402">
            <v>1</v>
          </cell>
          <cell r="H402" t="str">
            <v>21,23</v>
          </cell>
          <cell r="I402">
            <v>21.23</v>
          </cell>
        </row>
        <row r="403">
          <cell r="D403">
            <v>88262</v>
          </cell>
          <cell r="E403" t="str">
            <v>CARPINTEIRO DE FORMAS COM ENCARGOS COMPLEMENTARES</v>
          </cell>
          <cell r="F403" t="str">
            <v>H</v>
          </cell>
          <cell r="G403">
            <v>3.75</v>
          </cell>
          <cell r="H403">
            <v>28.175289999999997</v>
          </cell>
          <cell r="I403">
            <v>105.65733749999998</v>
          </cell>
        </row>
        <row r="404">
          <cell r="D404">
            <v>3108</v>
          </cell>
          <cell r="E404" t="str">
            <v>FECHO DE EMBUTIR, TIPO UNHA, COMANDO COM ALAVANCA, EM LATÃO CROMADO, 22CM, PARA PORTAS E JANELAS - INCLUI PARAFUSOS</v>
          </cell>
          <cell r="F404" t="str">
            <v>UN</v>
          </cell>
          <cell r="G404">
            <v>2</v>
          </cell>
          <cell r="H404" t="str">
            <v>18,56</v>
          </cell>
          <cell r="I404">
            <v>37.119999999999997</v>
          </cell>
        </row>
        <row r="405">
          <cell r="D405">
            <v>5075</v>
          </cell>
          <cell r="E405" t="str">
            <v>PREGO DE AÇO POLIDO COM CABEÇA 18 X 30 (2 3/4 X 10)</v>
          </cell>
          <cell r="F405" t="str">
            <v>KG</v>
          </cell>
          <cell r="G405">
            <v>4.0000000000000001E-3</v>
          </cell>
          <cell r="H405" t="str">
            <v>8,11</v>
          </cell>
          <cell r="I405">
            <v>3.2439999999999997E-2</v>
          </cell>
        </row>
        <row r="406">
          <cell r="D406">
            <v>88316</v>
          </cell>
          <cell r="E406" t="str">
            <v>SERVENTE COM ENCARGOS COMPLEMENTARES</v>
          </cell>
          <cell r="F406" t="str">
            <v>H</v>
          </cell>
          <cell r="G406">
            <v>3.75</v>
          </cell>
          <cell r="H406">
            <v>16.870282</v>
          </cell>
          <cell r="I406">
            <v>63.263557499999997</v>
          </cell>
        </row>
        <row r="407">
          <cell r="D407">
            <v>1770</v>
          </cell>
          <cell r="E407" t="str">
            <v>BATENTE EM MADEIRA DE LEI L=0,14M (CAIXÃO), INCLUINDO 02 JOGOS DE ALIZAR</v>
          </cell>
          <cell r="F407" t="str">
            <v>M</v>
          </cell>
          <cell r="G407">
            <v>5.4</v>
          </cell>
          <cell r="H407">
            <v>34.36</v>
          </cell>
          <cell r="I407">
            <v>185.54400000000001</v>
          </cell>
        </row>
        <row r="408">
          <cell r="D408">
            <v>370</v>
          </cell>
          <cell r="E408" t="str">
            <v>AREIA MEDIA - POSTO JAZIDA/FORNECEDOR (RETIRADO NA JAZIDA, SEM TRANSPORTE)</v>
          </cell>
          <cell r="F408" t="str">
            <v>M3</v>
          </cell>
          <cell r="G408">
            <v>1.0800000000000001E-2</v>
          </cell>
          <cell r="H408" t="str">
            <v>65,00</v>
          </cell>
          <cell r="I408">
            <v>0.70200000000000007</v>
          </cell>
        </row>
        <row r="409">
          <cell r="D409">
            <v>1379</v>
          </cell>
          <cell r="E409" t="str">
            <v>CIMENTO PORTLAND COMPOSTO CP II-32</v>
          </cell>
          <cell r="F409" t="str">
            <v>KG</v>
          </cell>
          <cell r="G409">
            <v>4.5220000000000002</v>
          </cell>
          <cell r="H409" t="str">
            <v>0,51</v>
          </cell>
          <cell r="I409">
            <v>2.3062200000000002</v>
          </cell>
        </row>
        <row r="410">
          <cell r="D410">
            <v>88316</v>
          </cell>
          <cell r="E410" t="str">
            <v>SERVENTE COM ENCARGOS COMPLEMENTARES</v>
          </cell>
          <cell r="F410" t="str">
            <v>H</v>
          </cell>
          <cell r="G410">
            <v>0.04</v>
          </cell>
          <cell r="H410">
            <v>16.870282</v>
          </cell>
          <cell r="I410">
            <v>0.67481128000000001</v>
          </cell>
        </row>
        <row r="411">
          <cell r="D411">
            <v>3764</v>
          </cell>
          <cell r="E411" t="str">
            <v>PORTA EM MADEIRA COMPENSADA (CANELA), LISA, SEMI-ÔCA, 0,80 X 2,10 M, REVESTIDA COM FÓRMICA, INCLUSIVE BATENTES E FERRAGENS</v>
          </cell>
          <cell r="F411" t="str">
            <v>UN</v>
          </cell>
          <cell r="I411">
            <v>645.46063349999997</v>
          </cell>
        </row>
        <row r="412">
          <cell r="D412">
            <v>1807</v>
          </cell>
          <cell r="E412" t="str">
            <v>PORTA EM MADEIRA COMPENSADA CANELA, LISA, SEMI-ÔCA - 80 X (160 A 210) X 3,5CM</v>
          </cell>
          <cell r="F412" t="str">
            <v>UN</v>
          </cell>
          <cell r="G412">
            <v>1</v>
          </cell>
          <cell r="H412" t="str">
            <v>148,26</v>
          </cell>
          <cell r="I412">
            <v>148.26</v>
          </cell>
        </row>
        <row r="413">
          <cell r="D413">
            <v>88262</v>
          </cell>
          <cell r="E413" t="str">
            <v>CARPINTEIRO DE FORMAS COM ENCARGOS COMPLEMENTARES</v>
          </cell>
          <cell r="F413" t="str">
            <v>H</v>
          </cell>
          <cell r="G413">
            <v>6.15</v>
          </cell>
          <cell r="H413">
            <v>28.175289999999997</v>
          </cell>
          <cell r="I413">
            <v>173.27803349999999</v>
          </cell>
        </row>
        <row r="414">
          <cell r="D414">
            <v>1339</v>
          </cell>
          <cell r="E414" t="str">
            <v>COLA A BASE DE RESINA  SINTETICA PARA CHAPA  DE LAMINADO MELAMINICO</v>
          </cell>
          <cell r="F414" t="str">
            <v>KG</v>
          </cell>
          <cell r="G414">
            <v>0.67</v>
          </cell>
          <cell r="H414" t="str">
            <v>20,04</v>
          </cell>
          <cell r="I414">
            <v>13.4268</v>
          </cell>
        </row>
        <row r="415">
          <cell r="D415">
            <v>1341</v>
          </cell>
          <cell r="E415" t="str">
            <v>CHAPA DE LAMINADO MELAMINICO, TEXTURIZADO, DE * 1,25 X 3,08*M, E=0,8MM</v>
          </cell>
          <cell r="F415" t="str">
            <v>M2</v>
          </cell>
          <cell r="G415">
            <v>3.36</v>
          </cell>
          <cell r="H415" t="str">
            <v>22,26</v>
          </cell>
          <cell r="I415">
            <v>74.793599999999998</v>
          </cell>
        </row>
        <row r="416">
          <cell r="D416">
            <v>5075</v>
          </cell>
          <cell r="E416" t="str">
            <v>PREGO DE AÇO POLIDO COM CABEÇA 18 X 30 (2 3/4 X 10)</v>
          </cell>
          <cell r="F416" t="str">
            <v>KG</v>
          </cell>
          <cell r="G416">
            <v>0.02</v>
          </cell>
          <cell r="H416" t="str">
            <v>8,11</v>
          </cell>
          <cell r="I416">
            <v>0.16219999999999998</v>
          </cell>
        </row>
        <row r="417">
          <cell r="D417">
            <v>1769</v>
          </cell>
          <cell r="E417" t="str">
            <v>BATENTE EM MADEIRA DE LEI L=0,14M (CAIXÃO), PARA PORTAS DE 0,60 A 1,00M DE LARGURA, H= 2,20M, INCLUSO 02 JOGOS DE ALIZAR</v>
          </cell>
          <cell r="F417" t="str">
            <v>UN</v>
          </cell>
          <cell r="G417">
            <v>1</v>
          </cell>
          <cell r="H417">
            <v>169.13</v>
          </cell>
          <cell r="I417">
            <v>169.13</v>
          </cell>
        </row>
        <row r="418">
          <cell r="D418">
            <v>3518</v>
          </cell>
          <cell r="E418" t="str">
            <v>FECHADURA PADO, LINHA ECOINOX, MODELO CHOPIN, MAÇANETA, ROSETA, REF. 596-90</v>
          </cell>
          <cell r="F418" t="str">
            <v>UN</v>
          </cell>
          <cell r="G418">
            <v>1</v>
          </cell>
          <cell r="H418" t="str">
            <v>2,48</v>
          </cell>
          <cell r="I418">
            <v>2.48</v>
          </cell>
        </row>
        <row r="419">
          <cell r="D419">
            <v>8957</v>
          </cell>
          <cell r="E419" t="str">
            <v>DOBRADIÇA DE FERRO CROMADO 3" X 2 1/2" COM ANEIS E PARAFUSOS</v>
          </cell>
          <cell r="F419" t="str">
            <v>UN</v>
          </cell>
          <cell r="G419">
            <v>3</v>
          </cell>
          <cell r="H419">
            <v>21.31</v>
          </cell>
          <cell r="I419">
            <v>63.929999999999993</v>
          </cell>
        </row>
        <row r="420">
          <cell r="D420">
            <v>36253</v>
          </cell>
          <cell r="E420" t="str">
            <v>PORTA EM MADEIRA COMPENSADA (CANELA), LISA, SEMI-ÔCA, ( 0,60 X 1,60 A 1,80M), REVESTIDA COM FÓRMICA, INCLUSIVE BATENTES E FERRAGENS (LIVRE/OCUPADO)</v>
          </cell>
          <cell r="F420" t="str">
            <v>UN</v>
          </cell>
          <cell r="I420">
            <v>917.35756249999997</v>
          </cell>
        </row>
        <row r="421">
          <cell r="D421">
            <v>88262</v>
          </cell>
          <cell r="E421" t="str">
            <v>CARPINTEIRO DE FORMAS COM ENCARGOS COMPLEMENTARES</v>
          </cell>
          <cell r="F421" t="str">
            <v>H</v>
          </cell>
          <cell r="G421">
            <v>6.25</v>
          </cell>
          <cell r="H421">
            <v>28.175289999999997</v>
          </cell>
          <cell r="I421">
            <v>176.09556249999997</v>
          </cell>
        </row>
        <row r="422">
          <cell r="D422">
            <v>1339</v>
          </cell>
          <cell r="E422" t="str">
            <v>COLA A BASE DE RESINA  SINTETICA PARA CHAPA  DE LAMINADO MELAMINICO</v>
          </cell>
          <cell r="F422" t="str">
            <v>KG</v>
          </cell>
          <cell r="G422">
            <v>0.5</v>
          </cell>
          <cell r="H422" t="str">
            <v>20,04</v>
          </cell>
          <cell r="I422">
            <v>10.02</v>
          </cell>
        </row>
        <row r="423">
          <cell r="D423">
            <v>1341</v>
          </cell>
          <cell r="E423" t="str">
            <v>CHAPA DE LAMINADO MELAMINICO, TEXTURIZADO, DE * 1,25 X 3,08*M, E=0,8MM</v>
          </cell>
          <cell r="F423" t="str">
            <v>M2</v>
          </cell>
          <cell r="G423">
            <v>2.2000000000000002</v>
          </cell>
          <cell r="H423" t="str">
            <v>22,26</v>
          </cell>
          <cell r="I423">
            <v>48.972000000000008</v>
          </cell>
        </row>
        <row r="424">
          <cell r="D424">
            <v>5020</v>
          </cell>
          <cell r="E424" t="str">
            <v>PORTA DE MADEIRA, FOLHA MEDIA (NBR 15930) DE 60 X 210CM, E= 35MM, NUCLEO SARRAFEADO, CAPA LISA EM HDF, ACABAMENTO LAMINADO NATURAL PARA VERNIZ</v>
          </cell>
          <cell r="F424" t="str">
            <v>UN</v>
          </cell>
          <cell r="G424">
            <v>1</v>
          </cell>
          <cell r="H424" t="str">
            <v>174,10</v>
          </cell>
          <cell r="I424">
            <v>174.1</v>
          </cell>
        </row>
        <row r="425">
          <cell r="D425">
            <v>1769</v>
          </cell>
          <cell r="E425" t="str">
            <v>BATENTE EM MADEIRA DE LEI L=0,14M (CAIXÃO), PARA PORTAS DE 0,60 A 1,00M DE LARGURA, H= 2,20M, INCLUSO 02 JOGOS DE ALIZAR</v>
          </cell>
          <cell r="F425" t="str">
            <v>UN</v>
          </cell>
          <cell r="G425">
            <v>1</v>
          </cell>
          <cell r="H425">
            <v>169.13</v>
          </cell>
          <cell r="I425">
            <v>169.13</v>
          </cell>
        </row>
        <row r="426">
          <cell r="D426">
            <v>7756</v>
          </cell>
          <cell r="E426" t="str">
            <v>FECHADURA PADO, TIPO TARJETA LIVRE/OCUPADO, REF. 032-CR, BOTÃO 26,5MM, CROMADA (OU SIMILAR)</v>
          </cell>
          <cell r="F426" t="str">
            <v>UN</v>
          </cell>
          <cell r="G426">
            <v>1</v>
          </cell>
          <cell r="H426" t="str">
            <v>275,11</v>
          </cell>
          <cell r="I426">
            <v>275.11</v>
          </cell>
        </row>
        <row r="427">
          <cell r="D427">
            <v>8957</v>
          </cell>
          <cell r="E427" t="str">
            <v>DOBRADIÇA DE FERRO CROMADO 3" X 2 1/2" COM ANEIS E PARAFUSOS</v>
          </cell>
          <cell r="F427" t="str">
            <v>UN</v>
          </cell>
          <cell r="G427">
            <v>3</v>
          </cell>
          <cell r="H427">
            <v>21.31</v>
          </cell>
          <cell r="I427">
            <v>63.929999999999993</v>
          </cell>
        </row>
        <row r="428">
          <cell r="D428">
            <v>3764</v>
          </cell>
          <cell r="E428" t="str">
            <v>PORTA EM MADEIRA COMPENSADA (CANELA), LISA, SEMI-ÔCA, 0,80 X 2,10 M, REVESTIDA COM FÓRMICA, INCLUSIVE BATENTES E FERRAGENS</v>
          </cell>
          <cell r="F428" t="str">
            <v>UN</v>
          </cell>
          <cell r="I428">
            <v>645.46063349999997</v>
          </cell>
        </row>
        <row r="429">
          <cell r="D429">
            <v>1807</v>
          </cell>
          <cell r="E429" t="str">
            <v>PORTA EM MADEIRA COMPENSADA CANELA, LISA, SEMI-ÔCA - 80 X (160 A 210) X 3,5CM</v>
          </cell>
          <cell r="F429" t="str">
            <v>UN</v>
          </cell>
          <cell r="G429">
            <v>1</v>
          </cell>
          <cell r="H429" t="str">
            <v>148,26</v>
          </cell>
          <cell r="I429">
            <v>148.26</v>
          </cell>
        </row>
        <row r="430">
          <cell r="D430">
            <v>88262</v>
          </cell>
          <cell r="E430" t="str">
            <v>CARPINTEIRO DE FORMAS COM ENCARGOS COMPLEMENTARES</v>
          </cell>
          <cell r="F430" t="str">
            <v>H</v>
          </cell>
          <cell r="G430">
            <v>6.15</v>
          </cell>
          <cell r="H430">
            <v>28.175289999999997</v>
          </cell>
          <cell r="I430">
            <v>173.27803349999999</v>
          </cell>
        </row>
        <row r="431">
          <cell r="D431">
            <v>1339</v>
          </cell>
          <cell r="E431" t="str">
            <v>COLA A BASE DE RESINA  SINTETICA PARA CHAPA  DE LAMINADO MELAMINICO</v>
          </cell>
          <cell r="F431" t="str">
            <v>KG</v>
          </cell>
          <cell r="G431">
            <v>0.67</v>
          </cell>
          <cell r="H431" t="str">
            <v>20,04</v>
          </cell>
          <cell r="I431">
            <v>13.4268</v>
          </cell>
        </row>
        <row r="432">
          <cell r="D432">
            <v>1341</v>
          </cell>
          <cell r="E432" t="str">
            <v>CHAPA DE LAMINADO MELAMINICO, TEXTURIZADO, DE * 1,25 X 3,08*M, E=0,8MM</v>
          </cell>
          <cell r="F432" t="str">
            <v>M2</v>
          </cell>
          <cell r="G432">
            <v>3.36</v>
          </cell>
          <cell r="H432" t="str">
            <v>22,26</v>
          </cell>
          <cell r="I432">
            <v>74.793599999999998</v>
          </cell>
        </row>
        <row r="433">
          <cell r="D433">
            <v>5075</v>
          </cell>
          <cell r="E433" t="str">
            <v>PREGO DE AÇO POLIDO COM CABEÇA 18 X 30 (2 3/4 X 10)</v>
          </cell>
          <cell r="F433" t="str">
            <v>KG</v>
          </cell>
          <cell r="G433">
            <v>0.02</v>
          </cell>
          <cell r="H433" t="str">
            <v>8,11</v>
          </cell>
          <cell r="I433">
            <v>0.16219999999999998</v>
          </cell>
        </row>
        <row r="434">
          <cell r="D434">
            <v>1769</v>
          </cell>
          <cell r="E434" t="str">
            <v>BATENTE EM MADEIRA DE LEI L=0,14M (CAIXÃO), PARA PORTAS DE 0,60 A 1,00M DE LARGURA, H= 2,20M, INCLUSO 02 JOGOS DE ALIZAR</v>
          </cell>
          <cell r="F434" t="str">
            <v>UN</v>
          </cell>
          <cell r="G434">
            <v>1</v>
          </cell>
          <cell r="H434">
            <v>169.13</v>
          </cell>
          <cell r="I434">
            <v>169.13</v>
          </cell>
        </row>
        <row r="435">
          <cell r="D435">
            <v>3518</v>
          </cell>
          <cell r="E435" t="str">
            <v>FECHADURA PADO, LINHA ECOINOX, MODELO CHOPIN, MAÇANETA, ROSETA, REF. 596-90</v>
          </cell>
          <cell r="F435" t="str">
            <v>UN</v>
          </cell>
          <cell r="G435">
            <v>1</v>
          </cell>
          <cell r="H435" t="str">
            <v>2,48</v>
          </cell>
          <cell r="I435">
            <v>2.48</v>
          </cell>
        </row>
        <row r="436">
          <cell r="D436">
            <v>8957</v>
          </cell>
          <cell r="E436" t="str">
            <v>DOBRADIÇA DE FERRO CROMADO 3" X 2 1/2" COM ANEIS E PARAFUSOS</v>
          </cell>
          <cell r="F436" t="str">
            <v>UN</v>
          </cell>
          <cell r="G436">
            <v>3</v>
          </cell>
          <cell r="H436">
            <v>21.31</v>
          </cell>
          <cell r="I436">
            <v>63.929999999999993</v>
          </cell>
        </row>
        <row r="437">
          <cell r="D437">
            <v>9982</v>
          </cell>
          <cell r="E437" t="str">
            <v>PORTA EM MADEIRA COMPENSADA (CANELA), LISA, SEMI-ÔCA, 0,90 X 2,10M, REVESTIDA COM FÓRMICA, INCLUISVE BATENTES E FERRAGENS</v>
          </cell>
          <cell r="F437" t="str">
            <v>UN</v>
          </cell>
          <cell r="I437">
            <v>805.39303349999989</v>
          </cell>
        </row>
        <row r="438">
          <cell r="D438">
            <v>1808</v>
          </cell>
          <cell r="E438" t="str">
            <v>PORTA EM MADEIRA COMPENSADA CANELA, LISA, SEMI-ÔCA - 90 X (180 A 210) X 3,5CM</v>
          </cell>
          <cell r="F438" t="str">
            <v>UN</v>
          </cell>
          <cell r="G438">
            <v>1</v>
          </cell>
          <cell r="H438" t="str">
            <v>297,24</v>
          </cell>
          <cell r="I438">
            <v>297.24</v>
          </cell>
        </row>
        <row r="439">
          <cell r="D439">
            <v>88262</v>
          </cell>
          <cell r="E439" t="str">
            <v>CARPINTEIRO DE FORMAS COM ENCARGOS COMPLEMENTARES</v>
          </cell>
          <cell r="F439" t="str">
            <v>H</v>
          </cell>
          <cell r="G439">
            <v>6.15</v>
          </cell>
          <cell r="H439">
            <v>28.175289999999997</v>
          </cell>
          <cell r="I439">
            <v>173.27803349999999</v>
          </cell>
        </row>
        <row r="440">
          <cell r="D440">
            <v>1339</v>
          </cell>
          <cell r="E440" t="str">
            <v>COLA A BASE DE RESINA  SINTETICA PARA CHAPA  DE LAMINADO MELAMINICO</v>
          </cell>
          <cell r="F440" t="str">
            <v>KG</v>
          </cell>
          <cell r="G440">
            <v>0.75</v>
          </cell>
          <cell r="H440" t="str">
            <v>20,04</v>
          </cell>
          <cell r="I440">
            <v>15.03</v>
          </cell>
        </row>
        <row r="441">
          <cell r="D441">
            <v>1341</v>
          </cell>
          <cell r="E441" t="str">
            <v>CHAPA DE LAMINADO MELAMINICO, TEXTURIZADO, DE * 1,25 X 3,08*M, E=0,8MM</v>
          </cell>
          <cell r="F441" t="str">
            <v>M2</v>
          </cell>
          <cell r="G441">
            <v>3.78</v>
          </cell>
          <cell r="H441" t="str">
            <v>22,26</v>
          </cell>
          <cell r="I441">
            <v>84.142800000000008</v>
          </cell>
        </row>
        <row r="442">
          <cell r="D442">
            <v>5075</v>
          </cell>
          <cell r="E442" t="str">
            <v>PREGO DE AÇO POLIDO COM CABEÇA 18 X 30 (2 3/4 X 10)</v>
          </cell>
          <cell r="F442" t="str">
            <v>KG</v>
          </cell>
          <cell r="G442">
            <v>0.02</v>
          </cell>
          <cell r="H442" t="str">
            <v>8,11</v>
          </cell>
          <cell r="I442">
            <v>0.16219999999999998</v>
          </cell>
        </row>
        <row r="443">
          <cell r="D443">
            <v>1769</v>
          </cell>
          <cell r="E443" t="str">
            <v>BATENTE EM MADEIRA DE LEI L=0,14M (CAIXÃO), PARA PORTAS DE 0,60 A 1,00M DE LARGURA, H= 2,20M, INCLUSO 02 JOGOS DE ALIZAR</v>
          </cell>
          <cell r="F443" t="str">
            <v>UN</v>
          </cell>
          <cell r="G443">
            <v>1</v>
          </cell>
          <cell r="H443">
            <v>169.13</v>
          </cell>
          <cell r="I443">
            <v>169.13</v>
          </cell>
        </row>
        <row r="444">
          <cell r="D444">
            <v>3518</v>
          </cell>
          <cell r="E444" t="str">
            <v>FECHADURA PADO, LINHA ECOINOX, MODELO CHOPIN, MAÇANETA, ROSETA, REF. 596-90</v>
          </cell>
          <cell r="F444" t="str">
            <v>UN</v>
          </cell>
          <cell r="G444">
            <v>1</v>
          </cell>
          <cell r="H444" t="str">
            <v>2,48</v>
          </cell>
          <cell r="I444">
            <v>2.48</v>
          </cell>
        </row>
        <row r="445">
          <cell r="D445">
            <v>8957</v>
          </cell>
          <cell r="E445" t="str">
            <v>DOBRADIÇA DE FERRO CROMADO 3" X 2 1/2" COM ANEIS E PARAFUSOS</v>
          </cell>
          <cell r="F445" t="str">
            <v>UN</v>
          </cell>
          <cell r="G445">
            <v>3</v>
          </cell>
          <cell r="H445">
            <v>21.31</v>
          </cell>
          <cell r="I445">
            <v>63.929999999999993</v>
          </cell>
        </row>
        <row r="446">
          <cell r="E446" t="str">
            <v>P1 - CF PORTA CORTA FOGO COM BARRA ANTIPÂNICO - 1,60x2,10m - 01 UND</v>
          </cell>
          <cell r="F446" t="str">
            <v>M2</v>
          </cell>
          <cell r="I446">
            <v>583.81109351999999</v>
          </cell>
        </row>
        <row r="447">
          <cell r="D447">
            <v>12929</v>
          </cell>
          <cell r="E447" t="str">
            <v>PORTA CORTA FOGO, DUAS FOLHAS, ABRIR, CLASSE P90, DA DKS OU SIMILAR - INCLUSIVE BATENTE</v>
          </cell>
          <cell r="F447" t="str">
            <v>M2</v>
          </cell>
          <cell r="G447">
            <v>1</v>
          </cell>
          <cell r="H447">
            <v>484.24</v>
          </cell>
          <cell r="I447">
            <v>484.24</v>
          </cell>
        </row>
        <row r="448">
          <cell r="D448">
            <v>370</v>
          </cell>
          <cell r="E448" t="str">
            <v>AREIA MEDIA - POSTO JAZIDA/FORNECEDOR (RETIRADO NA JAZIDA, SEM TRANSPORTE)</v>
          </cell>
          <cell r="F448" t="str">
            <v>M3</v>
          </cell>
          <cell r="G448">
            <v>0.01</v>
          </cell>
          <cell r="H448" t="str">
            <v>65,00</v>
          </cell>
          <cell r="I448">
            <v>0.65</v>
          </cell>
        </row>
        <row r="449">
          <cell r="D449">
            <v>1379</v>
          </cell>
          <cell r="E449" t="str">
            <v>CIMENTO PORTLAND COMPOSTO CP II-32</v>
          </cell>
          <cell r="F449" t="str">
            <v>KG</v>
          </cell>
          <cell r="G449">
            <v>4.5999999999999996</v>
          </cell>
          <cell r="H449" t="str">
            <v>0,51</v>
          </cell>
          <cell r="I449">
            <v>2.3459999999999996</v>
          </cell>
        </row>
        <row r="450">
          <cell r="D450">
            <v>4721</v>
          </cell>
          <cell r="E450" t="str">
            <v>PEDRA BRITADA N.1 (9,5 A 19MM) POSTO PEDREIRA/FORNECEDOR, SEM FRETE</v>
          </cell>
          <cell r="F450" t="str">
            <v>M3</v>
          </cell>
          <cell r="G450">
            <v>0.01</v>
          </cell>
          <cell r="H450">
            <v>62</v>
          </cell>
          <cell r="I450">
            <v>0.62</v>
          </cell>
        </row>
        <row r="451">
          <cell r="D451">
            <v>88309</v>
          </cell>
          <cell r="E451" t="str">
            <v>PEDREIRO COM ENCARGOS COMPLEMENTARES</v>
          </cell>
          <cell r="F451" t="str">
            <v>H</v>
          </cell>
          <cell r="G451">
            <v>2.38</v>
          </cell>
          <cell r="H451">
            <v>26.849394</v>
          </cell>
          <cell r="I451">
            <v>63.90155772</v>
          </cell>
        </row>
        <row r="452">
          <cell r="D452">
            <v>88316</v>
          </cell>
          <cell r="E452" t="str">
            <v>SERVENTE COM ENCARGOS COMPLEMENTARES</v>
          </cell>
          <cell r="F452" t="str">
            <v>H</v>
          </cell>
          <cell r="G452">
            <v>1.9</v>
          </cell>
          <cell r="H452">
            <v>16.870282</v>
          </cell>
          <cell r="I452">
            <v>32.053535799999999</v>
          </cell>
        </row>
        <row r="453">
          <cell r="E453" t="str">
            <v>JANELAS</v>
          </cell>
        </row>
        <row r="454">
          <cell r="D454">
            <v>94586</v>
          </cell>
          <cell r="E454" t="str">
            <v>JANELA DE ALUMÍNIO 6 FOLHAS, FIXAÇÃO COM ARGAMASSA, COM VIDROS, PADRONIZADA. AF_07/2016</v>
          </cell>
          <cell r="F454" t="str">
            <v>M2</v>
          </cell>
          <cell r="I454">
            <v>428.01438891552004</v>
          </cell>
        </row>
        <row r="455">
          <cell r="D455">
            <v>88309</v>
          </cell>
          <cell r="E455" t="str">
            <v>PEDREIRO COM ENCARGOS COMPLEMENTARES</v>
          </cell>
          <cell r="F455" t="str">
            <v>H</v>
          </cell>
          <cell r="G455">
            <v>1.9610000000000001</v>
          </cell>
          <cell r="H455">
            <v>26.849394</v>
          </cell>
          <cell r="I455">
            <v>52.651661634</v>
          </cell>
        </row>
        <row r="456">
          <cell r="D456">
            <v>88316</v>
          </cell>
          <cell r="E456" t="str">
            <v>SERVENTE COM ENCARGOS COMPLEMENTARES</v>
          </cell>
          <cell r="F456" t="str">
            <v>H</v>
          </cell>
          <cell r="G456">
            <v>0.98099999999999998</v>
          </cell>
          <cell r="H456">
            <v>16.870282</v>
          </cell>
          <cell r="I456">
            <v>16.549746641999999</v>
          </cell>
        </row>
        <row r="457">
          <cell r="D457">
            <v>370</v>
          </cell>
          <cell r="E457" t="str">
            <v>AREIA MEDIA - POSTO JAZIDA/FORNECEDOR (RETIRADO NA JAZIDA, SEM TRANSPORTE)</v>
          </cell>
          <cell r="F457" t="str">
            <v>M3</v>
          </cell>
          <cell r="G457">
            <v>8.0499999999999999E-3</v>
          </cell>
          <cell r="H457" t="str">
            <v>65,00</v>
          </cell>
          <cell r="I457">
            <v>0.52324999999999999</v>
          </cell>
        </row>
        <row r="458">
          <cell r="D458">
            <v>1379</v>
          </cell>
          <cell r="E458" t="str">
            <v>CIMENTO PORTLAND COMPOSTO CP II-32</v>
          </cell>
          <cell r="F458" t="str">
            <v>KG</v>
          </cell>
          <cell r="G458">
            <v>3.09057</v>
          </cell>
          <cell r="H458" t="str">
            <v>0,51</v>
          </cell>
          <cell r="I458">
            <v>1.5761906999999999</v>
          </cell>
        </row>
        <row r="459">
          <cell r="D459">
            <v>88316</v>
          </cell>
          <cell r="E459" t="str">
            <v>SERVENTE COM ENCARGOS COMPLEMENTARES</v>
          </cell>
          <cell r="F459" t="str">
            <v>H</v>
          </cell>
          <cell r="G459">
            <v>5.9360000000000003E-2</v>
          </cell>
          <cell r="H459">
            <v>16.870282</v>
          </cell>
          <cell r="I459">
            <v>1.0014199395200001</v>
          </cell>
        </row>
        <row r="460">
          <cell r="D460">
            <v>34372</v>
          </cell>
          <cell r="E460" t="str">
            <v>JANELA ALUMINIO DE CORRER 1,20 X 1,50 (AXL) M COM 6 FOLHAS (4 VENEZIANAS E 2 VIDROS) INCLUSO GUARNICAO</v>
          </cell>
          <cell r="F460" t="str">
            <v>UN</v>
          </cell>
          <cell r="G460">
            <v>0.55600000000000005</v>
          </cell>
          <cell r="H460" t="str">
            <v>639,77</v>
          </cell>
          <cell r="I460">
            <v>355.71212000000003</v>
          </cell>
        </row>
        <row r="461">
          <cell r="D461" t="str">
            <v>COMP 001</v>
          </cell>
          <cell r="E461" t="str">
            <v>GUICHÊ PARA PASSAGEM DE MATERIAL - GC1 - AÇO INOX C/ VIDRO LISO 6mm - 0,55x0,40m</v>
          </cell>
          <cell r="F461" t="str">
            <v>UND</v>
          </cell>
          <cell r="I461">
            <v>2216.2949520000002</v>
          </cell>
        </row>
        <row r="462">
          <cell r="D462">
            <v>12759</v>
          </cell>
          <cell r="E462" t="str">
            <v>Chapa aco inox aisi 304 numero 9 (e = 4 mm), acabamento numero 1 (laminado a quente, fosco)</v>
          </cell>
          <cell r="F462" t="str">
            <v>M2</v>
          </cell>
          <cell r="G462">
            <v>2.6400000000000006</v>
          </cell>
          <cell r="H462" t="str">
            <v>479,84</v>
          </cell>
          <cell r="I462">
            <v>1266.7776000000001</v>
          </cell>
        </row>
        <row r="463">
          <cell r="D463">
            <v>8118</v>
          </cell>
          <cell r="E463" t="str">
            <v>Isopor-eps f1, anti-chama, e= 25mm</v>
          </cell>
          <cell r="F463" t="str">
            <v>M2</v>
          </cell>
          <cell r="G463">
            <v>2.6400000000000006</v>
          </cell>
          <cell r="H463">
            <v>8.75</v>
          </cell>
          <cell r="I463">
            <v>23.100000000000005</v>
          </cell>
        </row>
        <row r="464">
          <cell r="D464">
            <v>12795</v>
          </cell>
          <cell r="E464" t="str">
            <v>Porta em alumínio, cor N/P/B, tipo moldura-vidro, inclusive caixilho, dobradiças ou roldanas e fechadura, exclusive vidro</v>
          </cell>
          <cell r="F464" t="str">
            <v>M2</v>
          </cell>
          <cell r="G464">
            <v>0.60500000000000009</v>
          </cell>
          <cell r="H464">
            <v>245</v>
          </cell>
          <cell r="I464">
            <v>148.22500000000002</v>
          </cell>
        </row>
        <row r="465">
          <cell r="D465">
            <v>2432</v>
          </cell>
          <cell r="E465" t="str">
            <v>Dobradica em aco/ferro, 3 1/2" x 3", e= 1,9 a 2 mm, com anel, cromado ou zincado, tampa bola, com parafusos</v>
          </cell>
          <cell r="F465" t="str">
            <v>UND</v>
          </cell>
          <cell r="G465">
            <v>2</v>
          </cell>
          <cell r="H465" t="str">
            <v>31,19</v>
          </cell>
          <cell r="I465">
            <v>62.38</v>
          </cell>
        </row>
        <row r="466">
          <cell r="D466">
            <v>10505</v>
          </cell>
          <cell r="E466" t="str">
            <v>Vidro temperado incolor e = 6 mm, sem colocacao</v>
          </cell>
          <cell r="F466" t="str">
            <v>M2</v>
          </cell>
          <cell r="G466">
            <v>0.60500000000000009</v>
          </cell>
          <cell r="H466" t="str">
            <v>140,12</v>
          </cell>
          <cell r="I466">
            <v>84.772600000000011</v>
          </cell>
        </row>
        <row r="467">
          <cell r="D467">
            <v>11522</v>
          </cell>
          <cell r="E467" t="str">
            <v>Puxador concha de embutir para janela / porta de correr, emlatao cromado, com furo central para chave e furos para parafusos, *40 x 100* mm (largura x altura) - sem fechadura</v>
          </cell>
          <cell r="F467" t="str">
            <v>UND</v>
          </cell>
          <cell r="G467">
            <v>2</v>
          </cell>
          <cell r="H467" t="str">
            <v>11,87</v>
          </cell>
          <cell r="I467">
            <v>23.74</v>
          </cell>
        </row>
        <row r="468">
          <cell r="D468">
            <v>10418</v>
          </cell>
          <cell r="E468" t="str">
            <v xml:space="preserve"> Fecho eletromagnetico HDL mod.FEC-91LA, espelho longo trinco ajustável, p/embutir no batente, p/portas madeira ou metal</v>
          </cell>
          <cell r="F468" t="str">
            <v>UND</v>
          </cell>
          <cell r="G468">
            <v>2</v>
          </cell>
          <cell r="H468">
            <v>44.06</v>
          </cell>
          <cell r="I468">
            <v>88.12</v>
          </cell>
        </row>
        <row r="469">
          <cell r="D469">
            <v>11963</v>
          </cell>
          <cell r="E469" t="str">
            <v>Parafuso de aco tipo chumbador parabolt, diametro 1/2", comprimento 75 mm</v>
          </cell>
          <cell r="F469" t="str">
            <v>UND</v>
          </cell>
          <cell r="G469">
            <v>8</v>
          </cell>
          <cell r="H469" t="str">
            <v>3,84</v>
          </cell>
          <cell r="I469">
            <v>30.72</v>
          </cell>
        </row>
        <row r="470">
          <cell r="D470">
            <v>39961</v>
          </cell>
          <cell r="E470" t="str">
            <v>Silicone acetico uso geral incolor 280 g</v>
          </cell>
          <cell r="F470" t="str">
            <v>UND</v>
          </cell>
          <cell r="G470">
            <v>1</v>
          </cell>
          <cell r="H470" t="str">
            <v>10,23</v>
          </cell>
          <cell r="I470">
            <v>10.23</v>
          </cell>
        </row>
        <row r="471">
          <cell r="D471">
            <v>88315</v>
          </cell>
          <cell r="E471" t="str">
            <v>SERRALHEIRO COM ENCARGOS COMPLEMENTARES</v>
          </cell>
          <cell r="F471" t="str">
            <v>H</v>
          </cell>
          <cell r="G471">
            <v>8</v>
          </cell>
          <cell r="H471">
            <v>26.988962000000001</v>
          </cell>
          <cell r="I471">
            <v>215.91169600000001</v>
          </cell>
        </row>
        <row r="472">
          <cell r="D472">
            <v>88309</v>
          </cell>
          <cell r="E472" t="str">
            <v>PEDREIRO COM ENCARGOS COMPLEMENTARES</v>
          </cell>
          <cell r="F472" t="str">
            <v>H</v>
          </cell>
          <cell r="G472">
            <v>6</v>
          </cell>
          <cell r="H472">
            <v>26.849394</v>
          </cell>
          <cell r="I472">
            <v>161.09636399999999</v>
          </cell>
        </row>
        <row r="473">
          <cell r="D473">
            <v>88316</v>
          </cell>
          <cell r="E473" t="str">
            <v>SERVENTE COM ENCARGOS COMPLEMENTARES</v>
          </cell>
          <cell r="F473" t="str">
            <v>H</v>
          </cell>
          <cell r="G473">
            <v>6</v>
          </cell>
          <cell r="H473">
            <v>16.870282</v>
          </cell>
          <cell r="I473">
            <v>101.22169199999999</v>
          </cell>
        </row>
        <row r="474">
          <cell r="E474" t="str">
            <v>VIDROS</v>
          </cell>
        </row>
        <row r="475">
          <cell r="D475">
            <v>163</v>
          </cell>
          <cell r="E475" t="str">
            <v xml:space="preserve">ALVENARIA BLOCO DE VIDRO, DIM 20 X 20CM, COM ARGAMASSA TRAÇO T4 - 1:5 (CIMENTO/AREIA) COM JUNTA DE 1,0CM </v>
          </cell>
          <cell r="F475" t="str">
            <v>M2</v>
          </cell>
          <cell r="G475" t="str">
            <v/>
          </cell>
          <cell r="I475">
            <v>676.90032959679991</v>
          </cell>
        </row>
        <row r="476">
          <cell r="D476">
            <v>82</v>
          </cell>
          <cell r="E476" t="str">
            <v>AÇO CA - 60 4,2 A 9,5 MM</v>
          </cell>
          <cell r="F476" t="str">
            <v>KG</v>
          </cell>
          <cell r="G476">
            <v>0.6</v>
          </cell>
          <cell r="H476" t="str">
            <v>179,97</v>
          </cell>
          <cell r="I476">
            <v>107.982</v>
          </cell>
        </row>
        <row r="477">
          <cell r="D477">
            <v>715</v>
          </cell>
          <cell r="E477" t="str">
            <v>BLOCO DE VIDRO INCOLOR, CANELADO, DE *19 X 19 X 8* CM</v>
          </cell>
          <cell r="F477" t="str">
            <v>UN</v>
          </cell>
          <cell r="G477">
            <v>25</v>
          </cell>
          <cell r="H477" t="str">
            <v>15,55</v>
          </cell>
          <cell r="I477">
            <v>388.75</v>
          </cell>
        </row>
        <row r="478">
          <cell r="D478">
            <v>1380</v>
          </cell>
          <cell r="E478" t="str">
            <v>CIMENTO BRANCO</v>
          </cell>
          <cell r="F478" t="str">
            <v>KG</v>
          </cell>
          <cell r="G478">
            <v>0.25</v>
          </cell>
          <cell r="H478" t="str">
            <v>3,02</v>
          </cell>
          <cell r="I478">
            <v>0.755</v>
          </cell>
        </row>
        <row r="479">
          <cell r="D479">
            <v>88309</v>
          </cell>
          <cell r="E479" t="str">
            <v>PEDREIRO COM ENCARGOS COMPLEMENTARES</v>
          </cell>
          <cell r="F479" t="str">
            <v>H</v>
          </cell>
          <cell r="G479">
            <v>4</v>
          </cell>
          <cell r="H479">
            <v>26.849394</v>
          </cell>
          <cell r="I479">
            <v>107.397576</v>
          </cell>
        </row>
        <row r="480">
          <cell r="D480">
            <v>88316</v>
          </cell>
          <cell r="E480" t="str">
            <v>SERVENTE COMENCARGOS COMPLEMENTARES</v>
          </cell>
          <cell r="F480" t="str">
            <v>H</v>
          </cell>
          <cell r="G480">
            <v>4</v>
          </cell>
          <cell r="H480">
            <v>16.870282</v>
          </cell>
          <cell r="I480">
            <v>67.481127999999998</v>
          </cell>
        </row>
        <row r="481">
          <cell r="D481">
            <v>370</v>
          </cell>
          <cell r="E481" t="str">
            <v>AREIA MEDIA - POSTO JAZIDA/FORNECEDOR (RETIRADO NA JAZIDA, SEM TRANSPORTE)</v>
          </cell>
          <cell r="F481" t="str">
            <v>M3</v>
          </cell>
          <cell r="G481">
            <v>1.6848000000000002E-2</v>
          </cell>
          <cell r="H481" t="str">
            <v>65,00</v>
          </cell>
          <cell r="I481">
            <v>1.0951200000000001</v>
          </cell>
        </row>
        <row r="482">
          <cell r="D482">
            <v>1379</v>
          </cell>
          <cell r="E482" t="str">
            <v>CIMENTO PORTLAND COMPOSTO CP II-32</v>
          </cell>
          <cell r="F482" t="str">
            <v>KG</v>
          </cell>
          <cell r="G482">
            <v>4.68</v>
          </cell>
          <cell r="H482" t="str">
            <v>0,51</v>
          </cell>
          <cell r="I482">
            <v>2.3868</v>
          </cell>
        </row>
        <row r="483">
          <cell r="D483">
            <v>88316</v>
          </cell>
          <cell r="E483" t="str">
            <v>SERVENTE COM ENCARGOS COMPLEMENTARES</v>
          </cell>
          <cell r="F483" t="str">
            <v>H</v>
          </cell>
          <cell r="G483">
            <v>6.2399999999999997E-2</v>
          </cell>
          <cell r="H483">
            <v>16.870282</v>
          </cell>
          <cell r="I483">
            <v>1.0527055967999999</v>
          </cell>
        </row>
        <row r="484">
          <cell r="D484">
            <v>72176</v>
          </cell>
          <cell r="E484" t="str">
            <v>BLOCOS DE VIDRO TIPO XADREZ 20X10X8CM, ASSENTADO COM ARGAMASSA TRACO 1:3 (CIMENTO E AREIA GROSSA) PREPARO MECANICO, COM REJUNTAMENTO EM CIMENTO BRANCO E BARRAS DE ACO</v>
          </cell>
          <cell r="F484" t="str">
            <v>M2</v>
          </cell>
          <cell r="G484" t="str">
            <v/>
          </cell>
          <cell r="I484">
            <v>580.55888423018405</v>
          </cell>
        </row>
        <row r="485">
          <cell r="D485">
            <v>367</v>
          </cell>
          <cell r="E485" t="str">
            <v>AREIA GROSSA - POSTO JAZIDA/FORNECEDOR (RETIRADO NA JAZIDA, SEM TRANSPORTE)</v>
          </cell>
          <cell r="F485" t="str">
            <v>M3</v>
          </cell>
          <cell r="G485">
            <v>1.6535999999999999E-2</v>
          </cell>
          <cell r="H485" t="str">
            <v>65,75</v>
          </cell>
          <cell r="I485">
            <v>1.0872419999999998</v>
          </cell>
        </row>
        <row r="486">
          <cell r="D486">
            <v>1379</v>
          </cell>
          <cell r="E486" t="str">
            <v>CIMENTO PORTLAND COMPOSTO CP II-32</v>
          </cell>
          <cell r="F486" t="str">
            <v>KG</v>
          </cell>
          <cell r="G486">
            <v>6.3296999999999999</v>
          </cell>
          <cell r="H486" t="str">
            <v>0,51</v>
          </cell>
          <cell r="I486">
            <v>3.2281469999999999</v>
          </cell>
        </row>
        <row r="487">
          <cell r="D487">
            <v>88377</v>
          </cell>
          <cell r="E487" t="str">
            <v>OPERADOR DE BETONEIRA ESTACIONARIA/MISR=TURADOR COM ENCARGOS COMPLEMENTARES</v>
          </cell>
          <cell r="F487" t="str">
            <v>H</v>
          </cell>
          <cell r="G487">
            <v>6.6767999999999994E-2</v>
          </cell>
          <cell r="H487">
            <v>20.551387999999996</v>
          </cell>
          <cell r="I487">
            <v>1.3721750739839995</v>
          </cell>
        </row>
        <row r="488">
          <cell r="D488">
            <v>88830</v>
          </cell>
          <cell r="E488" t="str">
            <v>BETONEIRA CAPACIDADE NOMINAL DE 400L, CAPACIDADE DE MISTURA 280L, MOTOR ELETRICO TRIFASICO POTENCIA DE 2CV, SEM CARREGADOR CHP DIURNO. AF_10/2014</v>
          </cell>
          <cell r="F488" t="str">
            <v>CHP</v>
          </cell>
          <cell r="G488">
            <v>1.5599999999999999E-2</v>
          </cell>
          <cell r="H488" t="str">
            <v>1,26</v>
          </cell>
          <cell r="I488">
            <v>1.9656E-2</v>
          </cell>
        </row>
        <row r="489">
          <cell r="D489">
            <v>88831</v>
          </cell>
          <cell r="E489" t="str">
            <v>BETONEIRA CAPACIDADE NOMINAL DE 400L, CAPACIDADE DE MISTURA 280L, MOTOR ELETRICO TRIFASICO POTENCIA DE 2CV, SEM CARREGADOR CHI DIURNO. AF_10/2015</v>
          </cell>
          <cell r="F489" t="str">
            <v>CHI</v>
          </cell>
          <cell r="G489">
            <v>5.1167999999999991E-2</v>
          </cell>
          <cell r="H489" t="str">
            <v>0,25</v>
          </cell>
          <cell r="I489">
            <v>1.2791999999999998E-2</v>
          </cell>
        </row>
        <row r="490">
          <cell r="D490">
            <v>88309</v>
          </cell>
          <cell r="E490" t="str">
            <v>PEDREIRO COM ENCARGOS COMPLEMENTARES</v>
          </cell>
          <cell r="F490" t="str">
            <v>H</v>
          </cell>
          <cell r="G490">
            <v>4</v>
          </cell>
          <cell r="H490">
            <v>26.849394</v>
          </cell>
          <cell r="I490">
            <v>107.397576</v>
          </cell>
        </row>
        <row r="491">
          <cell r="D491">
            <v>88316</v>
          </cell>
          <cell r="E491" t="str">
            <v>SERVENTE COM ENCARGOS COMPLEMENTARES</v>
          </cell>
          <cell r="F491" t="str">
            <v>H</v>
          </cell>
          <cell r="G491">
            <v>4.0041000000000002</v>
          </cell>
          <cell r="H491">
            <v>16.870282</v>
          </cell>
          <cell r="I491">
            <v>67.550296156200005</v>
          </cell>
        </row>
        <row r="492">
          <cell r="D492">
            <v>36</v>
          </cell>
          <cell r="E492" t="str">
            <v>ACO CA-60, 4,2 MM, VERGALHAO</v>
          </cell>
          <cell r="F492" t="str">
            <v>KG</v>
          </cell>
          <cell r="G492">
            <v>0.6</v>
          </cell>
          <cell r="H492" t="str">
            <v>3,56</v>
          </cell>
          <cell r="I492">
            <v>2.1360000000000001</v>
          </cell>
        </row>
        <row r="493">
          <cell r="D493">
            <v>1380</v>
          </cell>
          <cell r="E493" t="str">
            <v>CIMENTO BRANCO</v>
          </cell>
          <cell r="F493" t="str">
            <v>KG</v>
          </cell>
          <cell r="G493">
            <v>0.25</v>
          </cell>
          <cell r="H493" t="str">
            <v>3,02</v>
          </cell>
          <cell r="I493">
            <v>0.755</v>
          </cell>
        </row>
        <row r="494">
          <cell r="D494">
            <v>11981</v>
          </cell>
          <cell r="E494" t="str">
            <v>BLOCO VIDRO/ELEMENTO VAZADO, INCOLOR, VENEZIANA, *20 X 10 X 8* CM</v>
          </cell>
          <cell r="F494" t="str">
            <v>UN</v>
          </cell>
          <cell r="G494">
            <v>25</v>
          </cell>
          <cell r="H494" t="str">
            <v>15,88</v>
          </cell>
          <cell r="I494">
            <v>397</v>
          </cell>
        </row>
        <row r="495">
          <cell r="E495" t="str">
            <v>FORRO / TETO</v>
          </cell>
        </row>
        <row r="496">
          <cell r="D496">
            <v>87877</v>
          </cell>
          <cell r="E496" t="str">
            <v>CHAPISCO APLICADO EM ALVENARIAS E ESTRUTURAS DE CONCRETO INTERNAS, COM ROLO PARA TEXTURA ACRÍLICA.  ARGAMASSA INDUSTRIALIZADA COM PREPARO EM MISTURADOR 300 KG. AF_06/2014</v>
          </cell>
          <cell r="F496" t="str">
            <v>M2</v>
          </cell>
          <cell r="G496" t="str">
            <v/>
          </cell>
          <cell r="I496">
            <v>9.3609887376599978</v>
          </cell>
        </row>
        <row r="497">
          <cell r="D497">
            <v>37552</v>
          </cell>
          <cell r="E497" t="str">
            <v>ARGAMASSA INDUSTRIALIZADA PARA CHAPISCO ROLADO</v>
          </cell>
          <cell r="F497" t="str">
            <v>KG</v>
          </cell>
          <cell r="G497">
            <v>2.99031</v>
          </cell>
          <cell r="H497" t="str">
            <v>2,67</v>
          </cell>
          <cell r="I497">
            <v>7.9841277000000002</v>
          </cell>
        </row>
        <row r="498">
          <cell r="D498">
            <v>88377</v>
          </cell>
          <cell r="E498" t="str">
            <v>OPERADOR DE BETONEIRA ESTACIONARIA/MISR=TURADOR COM ENCARGOS COMPLEMENTARES</v>
          </cell>
          <cell r="F498" t="str">
            <v>H</v>
          </cell>
          <cell r="G498">
            <v>8.1449999999999995E-3</v>
          </cell>
          <cell r="H498">
            <v>20.551387999999996</v>
          </cell>
          <cell r="I498">
            <v>0.16739105525999995</v>
          </cell>
        </row>
        <row r="499">
          <cell r="D499">
            <v>88386</v>
          </cell>
          <cell r="E499" t="str">
            <v>MISTURADOR DE ARGAMASSA, EIXO HORIZONTAL, CAPACIDADE DE MISTURA 300KG, MOTOR ELETRICO POTENCIA 5 CV- CHP DIURNO. AF_06/2014</v>
          </cell>
          <cell r="F499" t="str">
            <v>CHP</v>
          </cell>
          <cell r="G499">
            <v>1.905E-3</v>
          </cell>
          <cell r="H499" t="str">
            <v>3,45</v>
          </cell>
          <cell r="I499">
            <v>6.57225E-3</v>
          </cell>
        </row>
        <row r="500">
          <cell r="D500">
            <v>88392</v>
          </cell>
          <cell r="E500" t="str">
            <v>MISTURADOR DE ARGAMASSA, EIXO HORIZONTAL, CAPACIDADE DE MISTURA 300KG, MOTOR ELETRICO POTENCIA 5 CV- CHI DIURNO. AF_06/2015</v>
          </cell>
          <cell r="F500" t="str">
            <v>CHI</v>
          </cell>
          <cell r="G500">
            <v>6.2400000000000008E-3</v>
          </cell>
          <cell r="H500" t="str">
            <v>0,70</v>
          </cell>
          <cell r="I500">
            <v>4.3680000000000004E-3</v>
          </cell>
        </row>
        <row r="501">
          <cell r="D501">
            <v>88309</v>
          </cell>
          <cell r="E501" t="str">
            <v>PEDREIRO COM ENCARGOS COMPLEMENTARES</v>
          </cell>
          <cell r="F501" t="str">
            <v>H</v>
          </cell>
          <cell r="G501">
            <v>4.2000000000000003E-2</v>
          </cell>
          <cell r="H501">
            <v>26.849394</v>
          </cell>
          <cell r="I501">
            <v>1.1276745480000001</v>
          </cell>
        </row>
        <row r="502">
          <cell r="D502">
            <v>88316</v>
          </cell>
          <cell r="E502" t="str">
            <v>SERVENTE COM ENCARGOS COMPLEMENTARES</v>
          </cell>
          <cell r="F502" t="str">
            <v>H</v>
          </cell>
          <cell r="G502">
            <v>4.1999999999999997E-3</v>
          </cell>
          <cell r="H502">
            <v>16.870282</v>
          </cell>
          <cell r="I502">
            <v>7.0855184399999993E-2</v>
          </cell>
        </row>
        <row r="503">
          <cell r="D503">
            <v>87536</v>
          </cell>
          <cell r="E503" t="str">
            <v>EMBOÇO, PARA RECEBIMENTO DE CERÂMICA, EM ARGAMASSA TRAÇO 1:2:8, PREPARO MANUAL, APLICADO MANUALMENTE EM FACES INTERNAS DE PAREDES, PARA AMBIENTE COM ÁREA  MAIOR QUE 10M2, ESPESSURA DE 20MM, COM EXECUÇÃO DE TALISCAS. AF_06/2014</v>
          </cell>
          <cell r="F503" t="str">
            <v>M2</v>
          </cell>
          <cell r="G503" t="str">
            <v/>
          </cell>
          <cell r="I503">
            <v>30.740115274383999</v>
          </cell>
        </row>
        <row r="504">
          <cell r="D504">
            <v>370</v>
          </cell>
          <cell r="E504" t="str">
            <v>AREIA MEDIA - POSTO JAZIDA/FORNECEDOR (RETIRADO NA JAZIDA, SEM TRANSPORTE)</v>
          </cell>
          <cell r="F504" t="str">
            <v>M3</v>
          </cell>
          <cell r="G504">
            <v>4.7376000000000001E-2</v>
          </cell>
          <cell r="H504" t="str">
            <v>65,00</v>
          </cell>
          <cell r="I504">
            <v>3.07944</v>
          </cell>
        </row>
        <row r="505">
          <cell r="D505">
            <v>1106</v>
          </cell>
          <cell r="E505" t="str">
            <v>CAL HIDRATADA CH-I PARA ARGAMASSAS</v>
          </cell>
          <cell r="F505" t="str">
            <v>KG</v>
          </cell>
          <cell r="G505">
            <v>7.1041439999999998</v>
          </cell>
          <cell r="H505" t="str">
            <v>0,90</v>
          </cell>
          <cell r="I505">
            <v>6.3937296000000003</v>
          </cell>
        </row>
        <row r="506">
          <cell r="D506">
            <v>1379</v>
          </cell>
          <cell r="E506" t="str">
            <v>CIMENTO PORTLAND COMPOSTO CP II-32</v>
          </cell>
          <cell r="F506" t="str">
            <v>KG</v>
          </cell>
          <cell r="G506">
            <v>6.8082320000000003</v>
          </cell>
          <cell r="H506" t="str">
            <v>0,51</v>
          </cell>
          <cell r="I506">
            <v>3.4721983200000004</v>
          </cell>
        </row>
        <row r="507">
          <cell r="D507">
            <v>88316</v>
          </cell>
          <cell r="E507" t="str">
            <v>SERVENTE COM ENCARGOS COMPLEMENTARES</v>
          </cell>
          <cell r="F507" t="str">
            <v>H</v>
          </cell>
          <cell r="G507">
            <v>0.427512</v>
          </cell>
          <cell r="H507">
            <v>16.870282</v>
          </cell>
          <cell r="I507">
            <v>7.212247998384</v>
          </cell>
        </row>
        <row r="508">
          <cell r="D508">
            <v>88309</v>
          </cell>
          <cell r="E508" t="str">
            <v>PEDREIRO COM ENCARGOS COMPLEMENTARES</v>
          </cell>
          <cell r="F508" t="str">
            <v>H</v>
          </cell>
          <cell r="G508">
            <v>0.32</v>
          </cell>
          <cell r="H508">
            <v>26.849394</v>
          </cell>
          <cell r="I508">
            <v>8.5918060799999996</v>
          </cell>
        </row>
        <row r="509">
          <cell r="D509">
            <v>88316</v>
          </cell>
          <cell r="E509" t="str">
            <v>SERVENTE COM ENCARGOS COMPLEMENTARES</v>
          </cell>
          <cell r="F509" t="str">
            <v>H</v>
          </cell>
          <cell r="G509">
            <v>0.11799999999999999</v>
          </cell>
          <cell r="H509">
            <v>16.870282</v>
          </cell>
          <cell r="I509">
            <v>1.9906932759999998</v>
          </cell>
        </row>
        <row r="510">
          <cell r="D510">
            <v>4726</v>
          </cell>
          <cell r="E510" t="str">
            <v>FORRO DE GESSO ACARTONADO, EM PLACAS 1250 X 600MM E PERFIS T, ACABAMENTO EM FILME PVC, MARCA MOD-LINE, MODELO LINHO OU SIMILAR, INSTALADO</v>
          </cell>
          <cell r="F510" t="str">
            <v>M2</v>
          </cell>
          <cell r="G510" t="str">
            <v/>
          </cell>
          <cell r="I510">
            <v>65</v>
          </cell>
        </row>
        <row r="511">
          <cell r="D511">
            <v>4427</v>
          </cell>
          <cell r="E511" t="str">
            <v>FORRO DE GESSO ACARTONADO, ACABAMENTO EM FILME PVC, PLACA 1250 X 600MM E PERFIL T, PADRÃO LINHO, MARCA MOD-LINE OU SIMILAR, INSTALADO</v>
          </cell>
          <cell r="F511" t="str">
            <v>M2</v>
          </cell>
          <cell r="G511">
            <v>1</v>
          </cell>
          <cell r="H511">
            <v>65</v>
          </cell>
          <cell r="I511">
            <v>65</v>
          </cell>
        </row>
        <row r="512">
          <cell r="D512">
            <v>96113</v>
          </cell>
          <cell r="E512" t="str">
            <v>FORRO EM PLACAS DE GESSO, PARA AMBIENTES COMERCIAIS. AF_05/2017_P</v>
          </cell>
          <cell r="F512" t="str">
            <v>M2</v>
          </cell>
          <cell r="G512" t="str">
            <v/>
          </cell>
          <cell r="I512">
            <v>29.854235070000001</v>
          </cell>
        </row>
        <row r="513">
          <cell r="D513">
            <v>345</v>
          </cell>
          <cell r="E513" t="str">
            <v>ARAME GALVANIZADO 18 BWG, 1,24MM (0,009 KG/M)</v>
          </cell>
          <cell r="F513" t="str">
            <v>KG</v>
          </cell>
          <cell r="G513">
            <v>2.5000000000000001E-2</v>
          </cell>
          <cell r="H513" t="str">
            <v>14,91</v>
          </cell>
          <cell r="I513">
            <v>0.37275000000000003</v>
          </cell>
        </row>
        <row r="514">
          <cell r="D514">
            <v>3315</v>
          </cell>
          <cell r="E514" t="str">
            <v>GESSO EM PÓ PARA REVESTIMENTOS/MOLDURAS/SANCAS</v>
          </cell>
          <cell r="F514" t="str">
            <v>KG</v>
          </cell>
          <cell r="G514">
            <v>0.99639999999999995</v>
          </cell>
          <cell r="H514" t="str">
            <v>0,31</v>
          </cell>
          <cell r="I514">
            <v>0.30888399999999999</v>
          </cell>
        </row>
        <row r="515">
          <cell r="D515">
            <v>4812</v>
          </cell>
          <cell r="E515" t="str">
            <v xml:space="preserve">PLACA DE GESSO PARA FORRO, DE * 60 X 60* CM E ESPESSURA DE 12MM (30MM NAS BORDAS) SEM COLOCAÇÃO </v>
          </cell>
          <cell r="F515" t="str">
            <v>M2</v>
          </cell>
          <cell r="G515">
            <v>1.0740000000000001</v>
          </cell>
          <cell r="H515" t="str">
            <v>7,00</v>
          </cell>
          <cell r="I515">
            <v>7.5180000000000007</v>
          </cell>
        </row>
        <row r="516">
          <cell r="D516">
            <v>20250</v>
          </cell>
          <cell r="E516" t="str">
            <v>SISAL EM FIBRA</v>
          </cell>
          <cell r="F516" t="str">
            <v>KG</v>
          </cell>
          <cell r="G516">
            <v>7.7999999999999996E-3</v>
          </cell>
          <cell r="H516" t="str">
            <v>8,00</v>
          </cell>
          <cell r="I516">
            <v>6.2399999999999997E-2</v>
          </cell>
        </row>
        <row r="517">
          <cell r="D517">
            <v>40547</v>
          </cell>
          <cell r="E517" t="str">
            <v>PARAFUSO ZINCADO, AUTOBROCANTE, FLANGEADO, 4,2 X 19"</v>
          </cell>
          <cell r="F517" t="str">
            <v>CENTO</v>
          </cell>
          <cell r="G517">
            <v>3.0800000000000001E-2</v>
          </cell>
          <cell r="H517" t="str">
            <v>11,11</v>
          </cell>
          <cell r="I517">
            <v>0.34218799999999999</v>
          </cell>
        </row>
        <row r="518">
          <cell r="D518">
            <v>88269</v>
          </cell>
          <cell r="E518" t="str">
            <v>GESSEIRO COM ENCARGOS COMPLEMENTARES</v>
          </cell>
          <cell r="F518" t="str">
            <v>H</v>
          </cell>
          <cell r="G518">
            <v>0.63129999999999997</v>
          </cell>
          <cell r="H518">
            <v>25.226915999999999</v>
          </cell>
          <cell r="I518">
            <v>15.925752070799998</v>
          </cell>
        </row>
        <row r="519">
          <cell r="D519">
            <v>88316</v>
          </cell>
          <cell r="E519" t="str">
            <v>SERVENTE COMENCARGOS COMPLEMENTARES</v>
          </cell>
          <cell r="F519" t="str">
            <v>H</v>
          </cell>
          <cell r="G519">
            <v>0.31559999999999999</v>
          </cell>
          <cell r="H519">
            <v>16.870282</v>
          </cell>
          <cell r="I519">
            <v>5.3242609991999998</v>
          </cell>
        </row>
        <row r="520">
          <cell r="E520" t="str">
            <v>REVESTIMENTO DE PAREDES</v>
          </cell>
        </row>
        <row r="521">
          <cell r="D521">
            <v>88485</v>
          </cell>
          <cell r="E521" t="str">
            <v>APLICAÇÃO DE FUNDO SELADOR ACRÍLICO EM PAREDES, UMA DEMÃO. AF_06/2014</v>
          </cell>
          <cell r="F521" t="str">
            <v>M2</v>
          </cell>
          <cell r="G521" t="str">
            <v/>
          </cell>
          <cell r="I521">
            <v>2.3881497140000003</v>
          </cell>
        </row>
        <row r="522">
          <cell r="D522">
            <v>88310</v>
          </cell>
          <cell r="E522" t="str">
            <v>PINTOR COM ENCARGOS COMPLEMENTARES</v>
          </cell>
          <cell r="F522" t="str">
            <v>H</v>
          </cell>
          <cell r="G522">
            <v>3.9E-2</v>
          </cell>
          <cell r="H522">
            <v>28.593994000000002</v>
          </cell>
          <cell r="I522">
            <v>1.1151657660000001</v>
          </cell>
        </row>
        <row r="523">
          <cell r="D523">
            <v>88316</v>
          </cell>
          <cell r="E523" t="str">
            <v>SERVENTE COM ENCARGOS COMPLEMENTARES</v>
          </cell>
          <cell r="F523" t="str">
            <v>H</v>
          </cell>
          <cell r="G523">
            <v>1.4E-2</v>
          </cell>
          <cell r="H523">
            <v>16.870282</v>
          </cell>
          <cell r="I523">
            <v>0.236183948</v>
          </cell>
        </row>
        <row r="524">
          <cell r="D524">
            <v>6085</v>
          </cell>
          <cell r="E524" t="str">
            <v>SELADOR ACRILICO PAREDES INTERNAS/EXTERNAS</v>
          </cell>
          <cell r="F524" t="str">
            <v>L</v>
          </cell>
          <cell r="G524">
            <v>0.16</v>
          </cell>
          <cell r="H524" t="str">
            <v>6,48</v>
          </cell>
          <cell r="I524">
            <v>1.0368000000000002</v>
          </cell>
        </row>
        <row r="525">
          <cell r="D525">
            <v>87248</v>
          </cell>
          <cell r="E525" t="str">
            <v>REVESTIMENTO CERÂMICO PARA PISO COM PLACAS TIPO GRÊS DE DIMENSÕES 35X35CM APLICADA EM AMBIENTES DE ÁREA MAIOR QUE 10M2. AF_06/2014</v>
          </cell>
          <cell r="F525" t="str">
            <v>M2</v>
          </cell>
          <cell r="I525">
            <v>18.9499423</v>
          </cell>
        </row>
        <row r="526">
          <cell r="D526">
            <v>1287</v>
          </cell>
          <cell r="E526" t="str">
            <v>PISO EM CERÂMICA ESMALTADA EXTRA, PEI MAIOR OU IGUAL A 4, FORMATO MENOR OU IGUAL A 20X25CM2</v>
          </cell>
          <cell r="F526" t="str">
            <v>M2</v>
          </cell>
          <cell r="G526">
            <v>1.06</v>
          </cell>
          <cell r="H526" t="str">
            <v>15,49</v>
          </cell>
          <cell r="I526">
            <v>16.4194</v>
          </cell>
        </row>
        <row r="527">
          <cell r="D527">
            <v>88316</v>
          </cell>
          <cell r="E527" t="str">
            <v>SERVENTE COM ENCARGOS COMPLEMENTARES</v>
          </cell>
          <cell r="F527" t="str">
            <v>H</v>
          </cell>
          <cell r="G527">
            <v>0.15</v>
          </cell>
          <cell r="H527">
            <v>16.870282</v>
          </cell>
          <cell r="I527">
            <v>2.5305423</v>
          </cell>
        </row>
        <row r="528">
          <cell r="D528">
            <v>87904</v>
          </cell>
          <cell r="E528" t="str">
            <v>CHAPISCO APLICADO EM ALVENARIA (COM PRESENÇA DE VÃOS) E ESTRUTURAS DE CONCRETO DE FACHADA, COM COLHER DE PEDREIRO.  ARGAMASSA TRAÇO 1:3 COM PREPARO MANUAL. AF_06/2014</v>
          </cell>
          <cell r="F528" t="str">
            <v>M2</v>
          </cell>
          <cell r="G528" t="str">
            <v/>
          </cell>
          <cell r="I528">
            <v>8.3693400021159992</v>
          </cell>
        </row>
        <row r="529">
          <cell r="D529">
            <v>367</v>
          </cell>
          <cell r="E529" t="str">
            <v>AREIA GROSSA - POSTO JAZIDA/FORNECEDOR (RETIRADO NA JAZIDA, SEM TRANSPORTE)</v>
          </cell>
          <cell r="F529" t="str">
            <v>M3</v>
          </cell>
          <cell r="G529">
            <v>4.4099999999999999E-3</v>
          </cell>
          <cell r="H529" t="str">
            <v>65,75</v>
          </cell>
          <cell r="I529">
            <v>0.28995749999999998</v>
          </cell>
        </row>
        <row r="530">
          <cell r="D530">
            <v>1379</v>
          </cell>
          <cell r="E530" t="str">
            <v>CIMENTO PORTLAND COMPOSTO CP II-32</v>
          </cell>
          <cell r="F530" t="str">
            <v>KG</v>
          </cell>
          <cell r="G530">
            <v>1.6845779999999997</v>
          </cell>
          <cell r="H530" t="str">
            <v>0,51</v>
          </cell>
          <cell r="I530">
            <v>0.85913477999999988</v>
          </cell>
        </row>
        <row r="531">
          <cell r="D531">
            <v>88316</v>
          </cell>
          <cell r="E531" t="str">
            <v>SERVENTE COM ENCARGOS COMPLEMENTARES</v>
          </cell>
          <cell r="F531" t="str">
            <v>H</v>
          </cell>
          <cell r="G531">
            <v>4.5738000000000001E-2</v>
          </cell>
          <cell r="H531">
            <v>16.870282</v>
          </cell>
          <cell r="I531">
            <v>0.77161295811599995</v>
          </cell>
        </row>
        <row r="532">
          <cell r="D532">
            <v>88309</v>
          </cell>
          <cell r="E532" t="str">
            <v>PEDREIRO COM ENCARGOS COMPLEMENTARES</v>
          </cell>
          <cell r="F532" t="str">
            <v>H</v>
          </cell>
          <cell r="G532">
            <v>0.183</v>
          </cell>
          <cell r="H532">
            <v>26.849394</v>
          </cell>
          <cell r="I532">
            <v>4.9134391019999999</v>
          </cell>
        </row>
        <row r="533">
          <cell r="D533">
            <v>88316</v>
          </cell>
          <cell r="E533" t="str">
            <v>SERVENTE COM ENCARGOS COMPLEMENTARES</v>
          </cell>
          <cell r="F533" t="str">
            <v>H</v>
          </cell>
          <cell r="G533">
            <v>9.0999999999999998E-2</v>
          </cell>
          <cell r="H533">
            <v>16.870282</v>
          </cell>
          <cell r="I533">
            <v>1.535195662</v>
          </cell>
        </row>
        <row r="534">
          <cell r="D534">
            <v>87536</v>
          </cell>
          <cell r="E534" t="str">
            <v>EMBOÇO, PARA RECEBIMENTO DE CERÂMICA, EM ARGAMASSA TRAÇO 1:2:8, PREPARO MANUAL, APLICADO MANUALMENTE EM FACES INTERNAS DE PAREDES, PARA AMBIENTE COM ÁREA  MAIOR QUE 10M2, ESPESSURA DE 20MM, COM EXECUÇÃO DE TALISCAS. AF_06/2014</v>
          </cell>
          <cell r="F534" t="str">
            <v>M2</v>
          </cell>
          <cell r="G534" t="str">
            <v/>
          </cell>
          <cell r="I534">
            <v>30.740115274383999</v>
          </cell>
        </row>
        <row r="535">
          <cell r="D535">
            <v>370</v>
          </cell>
          <cell r="E535" t="str">
            <v>AREIA MEDIA - POSTO JAZIDA/FORNECEDOR (RETIRADO NA JAZIDA, SEM TRANSPORTE)</v>
          </cell>
          <cell r="F535" t="str">
            <v>M3</v>
          </cell>
          <cell r="G535">
            <v>4.7376000000000001E-2</v>
          </cell>
          <cell r="H535" t="str">
            <v>65,00</v>
          </cell>
          <cell r="I535">
            <v>3.07944</v>
          </cell>
        </row>
        <row r="536">
          <cell r="D536">
            <v>1106</v>
          </cell>
          <cell r="E536" t="str">
            <v>CAL HIDRATADA CH-I PARA ARGAMASSAS</v>
          </cell>
          <cell r="F536" t="str">
            <v>KG</v>
          </cell>
          <cell r="G536">
            <v>7.1041439999999998</v>
          </cell>
          <cell r="H536" t="str">
            <v>0,90</v>
          </cell>
          <cell r="I536">
            <v>6.3937296000000003</v>
          </cell>
        </row>
        <row r="537">
          <cell r="D537">
            <v>1379</v>
          </cell>
          <cell r="E537" t="str">
            <v>CIMENTO PORTLAND COMPOSTO CP II-32</v>
          </cell>
          <cell r="F537" t="str">
            <v>KG</v>
          </cell>
          <cell r="G537">
            <v>6.8082320000000003</v>
          </cell>
          <cell r="H537" t="str">
            <v>0,51</v>
          </cell>
          <cell r="I537">
            <v>3.4721983200000004</v>
          </cell>
        </row>
        <row r="538">
          <cell r="D538">
            <v>88316</v>
          </cell>
          <cell r="E538" t="str">
            <v>SERVENTE COM ENCARGOS COMPLEMENTARES</v>
          </cell>
          <cell r="F538" t="str">
            <v>H</v>
          </cell>
          <cell r="G538">
            <v>0.427512</v>
          </cell>
          <cell r="H538">
            <v>16.870282</v>
          </cell>
          <cell r="I538">
            <v>7.212247998384</v>
          </cell>
        </row>
        <row r="539">
          <cell r="D539">
            <v>88309</v>
          </cell>
          <cell r="E539" t="str">
            <v>PEDREIRO COM ENCARGOS COMPLEMENTARES</v>
          </cell>
          <cell r="F539" t="str">
            <v>H</v>
          </cell>
          <cell r="G539">
            <v>0.32</v>
          </cell>
          <cell r="H539">
            <v>26.849394</v>
          </cell>
          <cell r="I539">
            <v>8.5918060799999996</v>
          </cell>
        </row>
        <row r="540">
          <cell r="D540">
            <v>88316</v>
          </cell>
          <cell r="E540" t="str">
            <v>SERVENTE COM ENCARGOS COMPLEMENTARES</v>
          </cell>
          <cell r="F540" t="str">
            <v>H</v>
          </cell>
          <cell r="G540">
            <v>0.11799999999999999</v>
          </cell>
          <cell r="H540">
            <v>16.870282</v>
          </cell>
          <cell r="I540">
            <v>1.9906932759999998</v>
          </cell>
        </row>
        <row r="541">
          <cell r="D541">
            <v>94224</v>
          </cell>
          <cell r="E541" t="str">
            <v>EMBOÇAMENTO COM ARGAMASSA TRAÇO 1:2:9 (CIMENTO, CAL E AREIA). AF_06/2016</v>
          </cell>
          <cell r="F541" t="str">
            <v>M</v>
          </cell>
          <cell r="G541" t="str">
            <v/>
          </cell>
          <cell r="I541">
            <v>21.858034076000003</v>
          </cell>
        </row>
        <row r="542">
          <cell r="D542">
            <v>87337</v>
          </cell>
          <cell r="E542" t="str">
            <v>ARGAMASSA TRAÇO 1:2:9 (CIMENTO, CAL E AREIA MÉDIA) PARA EMBOÇO/MASSA ÚNICA/ASSENTAMENTO DE ALVENARIA DE VEDAÇÃO, PREPARO MECÂNICO COM MISTURADOR DE EIXO HORIZONTAL DE 300 KG. AF_06/2014</v>
          </cell>
          <cell r="F542" t="str">
            <v>M3</v>
          </cell>
          <cell r="G542">
            <v>9.4999999999999998E-3</v>
          </cell>
          <cell r="H542" t="str">
            <v>406,75</v>
          </cell>
          <cell r="I542">
            <v>3.864125</v>
          </cell>
        </row>
        <row r="543">
          <cell r="D543">
            <v>88316</v>
          </cell>
          <cell r="E543" t="str">
            <v>SERVENTE COM ENCARGOS COMPLEMENTARES</v>
          </cell>
          <cell r="F543" t="str">
            <v>H</v>
          </cell>
          <cell r="G543">
            <v>0.433</v>
          </cell>
          <cell r="H543">
            <v>16.870282</v>
          </cell>
          <cell r="I543">
            <v>7.3048321060000001</v>
          </cell>
        </row>
        <row r="544">
          <cell r="D544">
            <v>88323</v>
          </cell>
          <cell r="E544" t="str">
            <v>TELHADISTA COM ENCARGOS COMPLEMENTARES</v>
          </cell>
          <cell r="F544" t="str">
            <v>H</v>
          </cell>
          <cell r="G544">
            <v>0.433</v>
          </cell>
          <cell r="H544">
            <v>24.68609</v>
          </cell>
          <cell r="I544">
            <v>10.68907697</v>
          </cell>
        </row>
        <row r="545">
          <cell r="D545">
            <v>8422</v>
          </cell>
          <cell r="E545" t="str">
            <v>PEITORIL GRANITO CINZA CORUMBA POLIDO, ESP=2CM</v>
          </cell>
          <cell r="F545" t="str">
            <v>M2</v>
          </cell>
          <cell r="I545">
            <v>235.47418205599999</v>
          </cell>
        </row>
        <row r="546">
          <cell r="D546">
            <v>8753</v>
          </cell>
          <cell r="E546" t="str">
            <v>GRANITO CINZA CORUMBA POLIDO ESP=2CM</v>
          </cell>
          <cell r="F546" t="str">
            <v>M2</v>
          </cell>
          <cell r="G546">
            <v>1.05</v>
          </cell>
          <cell r="H546">
            <v>205.66</v>
          </cell>
          <cell r="I546">
            <v>215.94300000000001</v>
          </cell>
        </row>
        <row r="547">
          <cell r="D547">
            <v>88309</v>
          </cell>
          <cell r="E547" t="str">
            <v>PEDREIRO COM ENCARGOS COMPLEMENTARES</v>
          </cell>
          <cell r="F547" t="str">
            <v>H</v>
          </cell>
          <cell r="G547">
            <v>0.7</v>
          </cell>
          <cell r="H547">
            <v>26.849394</v>
          </cell>
          <cell r="I547">
            <v>18.7945758</v>
          </cell>
        </row>
        <row r="548">
          <cell r="D548">
            <v>370</v>
          </cell>
          <cell r="E548" t="str">
            <v>AREIA MEDIA - POSTO JAZIDA/FORNECEDOR (RETIRADO NA JAZIDA, SEM TRANSPORTE)</v>
          </cell>
          <cell r="F548" t="str">
            <v>M3</v>
          </cell>
          <cell r="G548">
            <v>2.16E-3</v>
          </cell>
          <cell r="H548" t="str">
            <v>65,00</v>
          </cell>
          <cell r="I548">
            <v>0.1404</v>
          </cell>
        </row>
        <row r="549">
          <cell r="D549">
            <v>1379</v>
          </cell>
          <cell r="E549" t="str">
            <v>CIMENTO PORTLAND COMPOSTO CP II-32</v>
          </cell>
          <cell r="F549" t="str">
            <v>KG</v>
          </cell>
          <cell r="G549">
            <v>0.90439999999999998</v>
          </cell>
          <cell r="H549" t="str">
            <v>0,51</v>
          </cell>
          <cell r="I549">
            <v>0.46124399999999999</v>
          </cell>
        </row>
        <row r="550">
          <cell r="D550">
            <v>88316</v>
          </cell>
          <cell r="E550" t="str">
            <v>SERVENTE COM ENCARGOS COMPLEMENTARES</v>
          </cell>
          <cell r="F550" t="str">
            <v>H</v>
          </cell>
          <cell r="G550">
            <v>8.0000000000000002E-3</v>
          </cell>
          <cell r="H550">
            <v>16.870282</v>
          </cell>
          <cell r="I550">
            <v>0.134962256</v>
          </cell>
        </row>
        <row r="551">
          <cell r="D551">
            <v>3314</v>
          </cell>
          <cell r="E551" t="str">
            <v>REBOCO OU EMBOÇO INTERNO, DE PAREDE, COM ARGAMASSA TRAÇO T6 - 1:2:10 (CIMENTO/ CAL/ AREIA), ESPESSURA 1,5 CM</v>
          </cell>
          <cell r="F551" t="str">
            <v>M2</v>
          </cell>
          <cell r="I551">
            <v>31.573502519999998</v>
          </cell>
        </row>
        <row r="552">
          <cell r="D552">
            <v>367</v>
          </cell>
          <cell r="E552" t="str">
            <v>AREIA GROSSA - POSTO JAZIDA/FORNECEDOR (RETIRADO NA JAZIDA, SEM TRANSPORTE)</v>
          </cell>
          <cell r="F552" t="str">
            <v>M3</v>
          </cell>
          <cell r="G552">
            <v>1.8239999999999999E-2</v>
          </cell>
          <cell r="H552" t="str">
            <v>65,75</v>
          </cell>
          <cell r="I552">
            <v>1.1992799999999999</v>
          </cell>
        </row>
        <row r="553">
          <cell r="D553">
            <v>1106</v>
          </cell>
          <cell r="E553" t="str">
            <v>CAL HIDRATADA CH-I PARA ARGAMASSAS</v>
          </cell>
          <cell r="F553" t="str">
            <v>KG</v>
          </cell>
          <cell r="G553">
            <v>2.2199999999999998</v>
          </cell>
          <cell r="H553" t="str">
            <v>0,90</v>
          </cell>
          <cell r="I553">
            <v>1.9979999999999998</v>
          </cell>
        </row>
        <row r="554">
          <cell r="D554">
            <v>1379</v>
          </cell>
          <cell r="E554" t="str">
            <v>CIMENTO PORTLAND COMPOSTO CP II-32</v>
          </cell>
          <cell r="F554" t="str">
            <v>KG</v>
          </cell>
          <cell r="G554">
            <v>2.2199999999999998</v>
          </cell>
          <cell r="H554" t="str">
            <v>0,51</v>
          </cell>
          <cell r="I554">
            <v>1.1321999999999999</v>
          </cell>
        </row>
        <row r="555">
          <cell r="D555">
            <v>88316</v>
          </cell>
          <cell r="E555" t="str">
            <v>SERVENTE COM ENCARGOS COMPLEMENTARES</v>
          </cell>
          <cell r="F555" t="str">
            <v>H</v>
          </cell>
          <cell r="G555">
            <v>0.06</v>
          </cell>
          <cell r="H555">
            <v>16.870282</v>
          </cell>
          <cell r="I555">
            <v>1.01221692</v>
          </cell>
        </row>
        <row r="556">
          <cell r="D556">
            <v>88316</v>
          </cell>
          <cell r="E556" t="str">
            <v>SERVENTE COM ENCARGOS COMPLEMENTARES</v>
          </cell>
          <cell r="F556" t="str">
            <v>H</v>
          </cell>
          <cell r="G556">
            <v>0.6</v>
          </cell>
          <cell r="H556">
            <v>16.870282</v>
          </cell>
          <cell r="I556">
            <v>10.1221692</v>
          </cell>
        </row>
        <row r="557">
          <cell r="D557">
            <v>88309</v>
          </cell>
          <cell r="E557" t="str">
            <v>PEDREIRO COM ENCARGOS COMPLEMENTARES</v>
          </cell>
          <cell r="F557" t="str">
            <v>H</v>
          </cell>
          <cell r="G557">
            <v>0.6</v>
          </cell>
          <cell r="H557">
            <v>26.849394</v>
          </cell>
          <cell r="I557">
            <v>16.109636399999999</v>
          </cell>
        </row>
        <row r="558">
          <cell r="E558" t="str">
            <v>REVESTIMENTO DE PISOS</v>
          </cell>
        </row>
        <row r="559">
          <cell r="D559">
            <v>95241</v>
          </cell>
          <cell r="E559" t="str">
            <v>LASTRO DE CONCRETO, E = 5 CM, PREPARO MECÂNICO, INCLUSOS LANÇAMENTO E ADENSAMENTO. AF_07_2016</v>
          </cell>
          <cell r="F559" t="str">
            <v>M2</v>
          </cell>
          <cell r="G559" t="str">
            <v/>
          </cell>
          <cell r="I559">
            <v>21.741972114999999</v>
          </cell>
        </row>
        <row r="560">
          <cell r="D560">
            <v>92873</v>
          </cell>
          <cell r="E560" t="str">
            <v>LANÇAMENTO COM USO DE BALDES, ADENSAMENTO E ACABAMENTO DE CONCRETO EM ESTRUTURAS. AF_12/2015</v>
          </cell>
          <cell r="F560" t="str">
            <v>M3</v>
          </cell>
          <cell r="G560">
            <v>0.05</v>
          </cell>
          <cell r="H560" t="str">
            <v>164,55</v>
          </cell>
          <cell r="I560">
            <v>8.2275000000000009</v>
          </cell>
        </row>
        <row r="561">
          <cell r="D561">
            <v>370</v>
          </cell>
          <cell r="E561" t="str">
            <v>AREIA MEDIA - POSTO JAZIDA/FORNECEDOR (RETIRADO NA JAZIDA, SEM TRANSPORTE)</v>
          </cell>
          <cell r="F561" t="str">
            <v>M3</v>
          </cell>
          <cell r="G561">
            <v>4.2950000000000002E-2</v>
          </cell>
          <cell r="H561" t="str">
            <v>65,00</v>
          </cell>
          <cell r="I561">
            <v>2.79175</v>
          </cell>
        </row>
        <row r="562">
          <cell r="D562">
            <v>1379</v>
          </cell>
          <cell r="E562" t="str">
            <v>CIMENTO PORTLAND COMPOSTO CP II-32</v>
          </cell>
          <cell r="F562" t="str">
            <v>KG</v>
          </cell>
          <cell r="G562">
            <v>10.610500000000002</v>
          </cell>
          <cell r="H562" t="str">
            <v>0,51</v>
          </cell>
          <cell r="I562">
            <v>5.4113550000000012</v>
          </cell>
        </row>
        <row r="563">
          <cell r="D563">
            <v>4721</v>
          </cell>
          <cell r="E563" t="str">
            <v>PEDRA BRITADA N.1 ( 9,5 A 19MM) POSTO PEDREIRA/FORNECEDOR, SEM FRETE</v>
          </cell>
          <cell r="F563" t="str">
            <v>M3</v>
          </cell>
          <cell r="G563">
            <v>2.895E-2</v>
          </cell>
          <cell r="H563" t="str">
            <v>55,00</v>
          </cell>
          <cell r="I563">
            <v>1.5922499999999999</v>
          </cell>
        </row>
        <row r="564">
          <cell r="D564">
            <v>88316</v>
          </cell>
          <cell r="E564" t="str">
            <v>SERVENTE COM ENCARGOS COMPLEMENTARES</v>
          </cell>
          <cell r="F564" t="str">
            <v>H</v>
          </cell>
          <cell r="G564">
            <v>0.12250000000000001</v>
          </cell>
          <cell r="H564">
            <v>16.870282</v>
          </cell>
          <cell r="I564">
            <v>2.0666095449999999</v>
          </cell>
        </row>
        <row r="565">
          <cell r="D565">
            <v>88377</v>
          </cell>
          <cell r="E565" t="str">
            <v>OPERADOR DE BETONEIRA ESTACIONARIA/MISR=TURADOR COM ENCARGOS COMPLEMENTARES</v>
          </cell>
          <cell r="F565" t="str">
            <v>H</v>
          </cell>
          <cell r="G565">
            <v>7.7500000000000013E-2</v>
          </cell>
          <cell r="H565">
            <v>20.551387999999996</v>
          </cell>
          <cell r="I565">
            <v>1.5927325699999999</v>
          </cell>
        </row>
        <row r="566">
          <cell r="D566">
            <v>88830</v>
          </cell>
          <cell r="E566" t="str">
            <v>BETONEIRA CAPACIDADE NOMINAL DE 400L, CAPACIDADE DE MISTURA 280L, MOTOR ELETRICO TRIFASICO POTENCIA DE 2CV, SEM CARREGADOR CHP DIURNO. AF_10/2014</v>
          </cell>
          <cell r="F566" t="str">
            <v>CHP</v>
          </cell>
          <cell r="G566">
            <v>4.0000000000000008E-2</v>
          </cell>
          <cell r="H566" t="str">
            <v>1,26</v>
          </cell>
          <cell r="I566">
            <v>5.0400000000000007E-2</v>
          </cell>
        </row>
        <row r="567">
          <cell r="D567">
            <v>88831</v>
          </cell>
          <cell r="E567" t="str">
            <v>BETONEIRA CAPACIDADE NOMINAL DE 400L, CAPACIDADE DE MISTURA 280L, MOTOR ELETRICO TRIFASICO POTENCIA DE 2CV, SEM CARREGADOR CHI DIURNO. AF_10/2015</v>
          </cell>
          <cell r="F567" t="str">
            <v>CHI</v>
          </cell>
          <cell r="G567">
            <v>3.7500000000000006E-2</v>
          </cell>
          <cell r="H567" t="str">
            <v>0,25</v>
          </cell>
          <cell r="I567">
            <v>9.3750000000000014E-3</v>
          </cell>
        </row>
        <row r="568">
          <cell r="D568">
            <v>84191</v>
          </cell>
          <cell r="E568" t="str">
            <v>PISO EM GRANILITE, MARMORITE OU GRANITINA ESPESSURA 8MM, INCLUSO JUNTAS DE DILATAÇÃO PLASTICAS</v>
          </cell>
          <cell r="F568" t="str">
            <v>M2</v>
          </cell>
          <cell r="I568">
            <v>113.5478178036</v>
          </cell>
        </row>
        <row r="569">
          <cell r="D569">
            <v>3671</v>
          </cell>
          <cell r="E569" t="str">
            <v>JUNTA EM GRANILITE DE DILATAÇÃO PARA PISOS, COR CINZA, 17 X 3 MM (ALTURA X ESPESSURA)</v>
          </cell>
          <cell r="F569" t="str">
            <v>M</v>
          </cell>
          <cell r="G569">
            <v>1</v>
          </cell>
          <cell r="H569" t="str">
            <v>1,10</v>
          </cell>
          <cell r="I569">
            <v>1.1000000000000001</v>
          </cell>
        </row>
        <row r="570">
          <cell r="D570">
            <v>4786</v>
          </cell>
          <cell r="E570" t="str">
            <v>PISO EM GRANILITE, MARMORITE OU GRANITINA, AGREGADO COR PRETO, CINZA, PALHA OU BRANCO, E= *8* MM (INCLUSO EXECUÇÃO)</v>
          </cell>
          <cell r="F570" t="str">
            <v>M2</v>
          </cell>
          <cell r="G570">
            <v>1</v>
          </cell>
          <cell r="H570" t="str">
            <v>81,00</v>
          </cell>
          <cell r="I570">
            <v>81</v>
          </cell>
        </row>
        <row r="571">
          <cell r="D571">
            <v>370</v>
          </cell>
          <cell r="E571" t="str">
            <v>AREIA MEDIA - POSTO JAZIDA/FORNECEDOR (RETIRADO NA JAZIDA, SEM TRANSPORTE)</v>
          </cell>
          <cell r="F571" t="str">
            <v>M3</v>
          </cell>
          <cell r="G571">
            <v>3.0200000000000001E-2</v>
          </cell>
          <cell r="H571" t="str">
            <v>65,00</v>
          </cell>
          <cell r="I571">
            <v>1.9630000000000001</v>
          </cell>
        </row>
        <row r="572">
          <cell r="D572">
            <v>1379</v>
          </cell>
          <cell r="E572" t="str">
            <v>CIMENTO PORTLAND COMPOSTO CP II-32</v>
          </cell>
          <cell r="F572" t="str">
            <v>KG</v>
          </cell>
          <cell r="G572">
            <v>8.7005999999999997</v>
          </cell>
          <cell r="H572" t="str">
            <v>0,51</v>
          </cell>
          <cell r="I572">
            <v>4.4373059999999995</v>
          </cell>
        </row>
        <row r="573">
          <cell r="D573">
            <v>88316</v>
          </cell>
          <cell r="E573" t="str">
            <v>SERVENTE COM ENCARGOS COMPLEMENTARES</v>
          </cell>
          <cell r="F573" t="str">
            <v>H</v>
          </cell>
          <cell r="G573">
            <v>0.2298</v>
          </cell>
          <cell r="H573">
            <v>16.870282</v>
          </cell>
          <cell r="I573">
            <v>3.8767908036000001</v>
          </cell>
        </row>
        <row r="574">
          <cell r="D574">
            <v>88309</v>
          </cell>
          <cell r="E574" t="str">
            <v>PEDREIRO COM ENCARGOS COMPLEMENTARES</v>
          </cell>
          <cell r="F574" t="str">
            <v>H</v>
          </cell>
          <cell r="G574">
            <v>0.6</v>
          </cell>
          <cell r="H574">
            <v>26.849394</v>
          </cell>
          <cell r="I574">
            <v>16.109636399999999</v>
          </cell>
        </row>
        <row r="575">
          <cell r="D575">
            <v>88316</v>
          </cell>
          <cell r="E575" t="str">
            <v>SERVENTE COM ENCARGOS COMPLEMENTARES</v>
          </cell>
          <cell r="F575" t="str">
            <v>H</v>
          </cell>
          <cell r="G575">
            <v>0.3</v>
          </cell>
          <cell r="H575">
            <v>16.870282</v>
          </cell>
          <cell r="I575">
            <v>5.0610846</v>
          </cell>
        </row>
        <row r="576">
          <cell r="D576">
            <v>87263</v>
          </cell>
          <cell r="E576" t="str">
            <v>REVESTIMENTO CERÂMICO PARA PISO COM PLACAS TIPO PORCELANATO DE DIMENSÕES 60X60 CM APLICADA EM AMBIENTES DE ÁREA MAIOR QUE 10M2. AF_06/2014</v>
          </cell>
          <cell r="F576" t="str">
            <v>M2</v>
          </cell>
          <cell r="I576">
            <v>84.750654000000011</v>
          </cell>
        </row>
        <row r="577">
          <cell r="D577">
            <v>38195</v>
          </cell>
          <cell r="E577" t="str">
            <v>PISO PORCELANATO, BORDA RETA, EXTRA, FORMATO MAIOR QUE 20X25 CM2</v>
          </cell>
          <cell r="F577" t="str">
            <v>M2</v>
          </cell>
          <cell r="G577">
            <v>1.07</v>
          </cell>
          <cell r="H577" t="str">
            <v>49,70</v>
          </cell>
          <cell r="I577">
            <v>53.179000000000009</v>
          </cell>
        </row>
        <row r="578">
          <cell r="D578">
            <v>37595</v>
          </cell>
          <cell r="E578" t="str">
            <v>ARGAMASSA COLANTE TIPO ACIII</v>
          </cell>
          <cell r="F578" t="str">
            <v>KG</v>
          </cell>
          <cell r="G578">
            <v>8.6199999999999992</v>
          </cell>
          <cell r="H578" t="str">
            <v>1,88</v>
          </cell>
          <cell r="I578">
            <v>16.205599999999997</v>
          </cell>
        </row>
        <row r="579">
          <cell r="D579">
            <v>34357</v>
          </cell>
          <cell r="E579" t="str">
            <v>REJUNTE COLORIDO, CIMENTICIO</v>
          </cell>
          <cell r="F579" t="str">
            <v>KG</v>
          </cell>
          <cell r="G579">
            <v>0.14000000000000001</v>
          </cell>
          <cell r="H579" t="str">
            <v>3,96</v>
          </cell>
          <cell r="I579">
            <v>0.5544</v>
          </cell>
        </row>
        <row r="580">
          <cell r="D580">
            <v>88256</v>
          </cell>
          <cell r="E580" t="str">
            <v>AZULEJISTA OU LADRILHISTA COM ENCARGOS COMPLEMENTARES</v>
          </cell>
          <cell r="F580" t="str">
            <v>H</v>
          </cell>
          <cell r="G580">
            <v>0.44</v>
          </cell>
          <cell r="H580">
            <v>25.994540000000001</v>
          </cell>
          <cell r="I580">
            <v>11.4375976</v>
          </cell>
        </row>
        <row r="581">
          <cell r="D581">
            <v>88316</v>
          </cell>
          <cell r="E581" t="str">
            <v>SERVENTE COM ENCARGOS COMPLEMENTARES</v>
          </cell>
          <cell r="F581" t="str">
            <v>H</v>
          </cell>
          <cell r="G581">
            <v>0.2</v>
          </cell>
          <cell r="H581">
            <v>16.870282</v>
          </cell>
          <cell r="I581">
            <v>3.3740564000000002</v>
          </cell>
        </row>
        <row r="582">
          <cell r="D582">
            <v>2180</v>
          </cell>
          <cell r="E582" t="str">
            <v>REGULARIZAÇÃO DE BASE PARA REVESYIMENTO DE PISOS COM ARGAMASSA TRAÇO T4, ESP. MÉDIA= 2,5CM</v>
          </cell>
          <cell r="F582" t="str">
            <v>M2</v>
          </cell>
          <cell r="G582" t="str">
            <v/>
          </cell>
          <cell r="I582">
            <v>24.754898600000001</v>
          </cell>
        </row>
        <row r="583">
          <cell r="D583">
            <v>88309</v>
          </cell>
          <cell r="E583" t="str">
            <v>PEDREIRO COM ENCARGOS COMPLEMENTARES</v>
          </cell>
          <cell r="F583" t="str">
            <v>H</v>
          </cell>
          <cell r="G583">
            <v>0.4</v>
          </cell>
          <cell r="H583">
            <v>26.849394</v>
          </cell>
          <cell r="I583">
            <v>10.739757600000001</v>
          </cell>
        </row>
        <row r="584">
          <cell r="D584">
            <v>88316</v>
          </cell>
          <cell r="E584" t="str">
            <v>SERVENTE COMENCARGOS COMPLEMENTARES</v>
          </cell>
          <cell r="F584" t="str">
            <v>H</v>
          </cell>
          <cell r="G584">
            <v>0.4</v>
          </cell>
          <cell r="H584">
            <v>16.870282</v>
          </cell>
          <cell r="I584">
            <v>6.7481128000000004</v>
          </cell>
        </row>
        <row r="585">
          <cell r="D585">
            <v>370</v>
          </cell>
          <cell r="E585" t="str">
            <v>AREIA MEDIA - POSTO JAZIDA/FORNECEDOR (RETIRADO NA JAZIDA, SEM TRANSPORTE)</v>
          </cell>
          <cell r="F585" t="str">
            <v>M3</v>
          </cell>
          <cell r="G585">
            <v>2.7000000000000003E-2</v>
          </cell>
          <cell r="H585" t="str">
            <v>65,00</v>
          </cell>
          <cell r="I585">
            <v>1.7550000000000001</v>
          </cell>
        </row>
        <row r="586">
          <cell r="D586">
            <v>1379</v>
          </cell>
          <cell r="E586" t="str">
            <v>CIMENTO PORTLAND COMPOSTO CP II-32</v>
          </cell>
          <cell r="F586" t="str">
            <v>KG</v>
          </cell>
          <cell r="G586">
            <v>7.5</v>
          </cell>
          <cell r="H586" t="str">
            <v>0,51</v>
          </cell>
          <cell r="I586">
            <v>3.8250000000000002</v>
          </cell>
        </row>
        <row r="587">
          <cell r="D587">
            <v>88316</v>
          </cell>
          <cell r="E587" t="str">
            <v>SERVENTE COM ENCARGOS COMPLEMENTARES</v>
          </cell>
          <cell r="F587" t="str">
            <v>H</v>
          </cell>
          <cell r="G587">
            <v>0.1</v>
          </cell>
          <cell r="H587">
            <v>16.870282</v>
          </cell>
          <cell r="I587">
            <v>1.6870282000000001</v>
          </cell>
        </row>
        <row r="588">
          <cell r="D588">
            <v>2253</v>
          </cell>
          <cell r="E588" t="str">
            <v>RODAPE EM GRANITO, H=10CM, E=2,0CM, APLICADO COM ARGAMASSA INDUSTRIZADA AC-I</v>
          </cell>
          <cell r="F588" t="str">
            <v>M</v>
          </cell>
          <cell r="I588">
            <v>43.294578988299996</v>
          </cell>
        </row>
        <row r="589">
          <cell r="D589">
            <v>88309</v>
          </cell>
          <cell r="E589" t="str">
            <v>PEDREIRO COM ENCARGOS COMPLEMENTARES</v>
          </cell>
          <cell r="F589" t="str">
            <v>H</v>
          </cell>
          <cell r="G589">
            <v>0.4</v>
          </cell>
          <cell r="H589">
            <v>26.849394</v>
          </cell>
          <cell r="I589">
            <v>10.739757600000001</v>
          </cell>
        </row>
        <row r="590">
          <cell r="D590">
            <v>20231</v>
          </cell>
          <cell r="E590" t="str">
            <v>RODAPE OU RODOBANCADA EM GRANITO, POLIDO, TIPO ANDORINHA/ QUARTZ/ CASTELO/ CORUMBA OU OUTROS EQUIVALENTES DA REGIÃO, H=10CM, E= *2,0* CM</v>
          </cell>
          <cell r="F590" t="str">
            <v>M</v>
          </cell>
          <cell r="G590">
            <v>1</v>
          </cell>
          <cell r="H590" t="str">
            <v>32,29</v>
          </cell>
          <cell r="I590">
            <v>32.29</v>
          </cell>
        </row>
        <row r="591">
          <cell r="D591">
            <v>371</v>
          </cell>
          <cell r="E591" t="str">
            <v>ARGAMASSA INDUSTRIALIZADA MULTIUSO, PARA REVESTIMENTO INTERNO E EXTERNO E ASSENTAMENTO DE BLOCOS DIVERSOS</v>
          </cell>
          <cell r="F591" t="str">
            <v>HG</v>
          </cell>
          <cell r="G591">
            <v>0.378</v>
          </cell>
          <cell r="H591" t="str">
            <v>0,56</v>
          </cell>
          <cell r="I591">
            <v>0.21168000000000003</v>
          </cell>
        </row>
        <row r="592">
          <cell r="D592">
            <v>88316</v>
          </cell>
          <cell r="E592" t="str">
            <v>SERVENTE COM ENCARGOS COMPLEMENTARES</v>
          </cell>
          <cell r="F592" t="str">
            <v>H</v>
          </cell>
          <cell r="G592">
            <v>3.15E-3</v>
          </cell>
          <cell r="H592">
            <v>16.870282</v>
          </cell>
          <cell r="I592">
            <v>5.3141388300000002E-2</v>
          </cell>
        </row>
        <row r="593">
          <cell r="D593">
            <v>2266</v>
          </cell>
          <cell r="E593" t="str">
            <v>SOLEIRA EM GRANITO CINZA ANDORINHA, I=15CM, E=2CM</v>
          </cell>
          <cell r="F593" t="str">
            <v>M</v>
          </cell>
          <cell r="I593">
            <v>38.220998655999999</v>
          </cell>
        </row>
        <row r="594">
          <cell r="D594">
            <v>2030</v>
          </cell>
          <cell r="E594" t="str">
            <v>SOLEIRA GRANITO POLIDO CINZA ANDORINHA 15 X 2CM</v>
          </cell>
          <cell r="F594" t="str">
            <v>M</v>
          </cell>
          <cell r="G594">
            <v>1</v>
          </cell>
          <cell r="H594">
            <v>21.53</v>
          </cell>
          <cell r="I594">
            <v>21.53</v>
          </cell>
        </row>
        <row r="595">
          <cell r="D595">
            <v>88309</v>
          </cell>
          <cell r="E595" t="str">
            <v>PEDREIRO COM ENCARGOS COMPLEMENTARES</v>
          </cell>
          <cell r="F595" t="str">
            <v>H</v>
          </cell>
          <cell r="G595">
            <v>0.6</v>
          </cell>
          <cell r="H595">
            <v>26.849394</v>
          </cell>
          <cell r="I595">
            <v>16.109636399999999</v>
          </cell>
        </row>
        <row r="596">
          <cell r="D596">
            <v>370</v>
          </cell>
          <cell r="E596" t="str">
            <v>AREIA MEDIA - POSTO JAZIDA/FORNECEDOR (RETIRADO NA JAZIDA, SEM TRANSPORTE)</v>
          </cell>
          <cell r="F596" t="str">
            <v>M3</v>
          </cell>
          <cell r="G596">
            <v>2.16E-3</v>
          </cell>
          <cell r="H596" t="str">
            <v>65,00</v>
          </cell>
          <cell r="I596">
            <v>0.1404</v>
          </cell>
        </row>
        <row r="597">
          <cell r="D597">
            <v>1379</v>
          </cell>
          <cell r="E597" t="str">
            <v>CIMENTO PORTLAND COMPOSTO CP II-32</v>
          </cell>
          <cell r="F597" t="str">
            <v>KG</v>
          </cell>
          <cell r="G597">
            <v>0.6</v>
          </cell>
          <cell r="H597" t="str">
            <v>0,51</v>
          </cell>
          <cell r="I597">
            <v>0.30599999999999999</v>
          </cell>
        </row>
        <row r="598">
          <cell r="D598">
            <v>88316</v>
          </cell>
          <cell r="E598" t="str">
            <v>SERVENTE COM ENCARGOS COMPLEMENTARES</v>
          </cell>
          <cell r="F598" t="str">
            <v>H</v>
          </cell>
          <cell r="G598">
            <v>8.0000000000000002E-3</v>
          </cell>
          <cell r="H598">
            <v>16.870282</v>
          </cell>
          <cell r="I598">
            <v>0.134962256</v>
          </cell>
        </row>
        <row r="599">
          <cell r="E599" t="str">
            <v xml:space="preserve">INTSTALAÇÕES  AGUA FRIA </v>
          </cell>
        </row>
        <row r="600">
          <cell r="D600">
            <v>95141</v>
          </cell>
          <cell r="E600" t="str">
            <v>ADAPTADOR COM FLANGES LIVRES, PVC, SOLDÁVEL LONGO, DN  25 MM X 3/4 , INSTALADO EM RESERVAÇÃO DE ÁGUA DE EDIFICAÇÃO QUE POSSUA RESERVATÓRIO DE FIBRA/FIBROCIMENTO    FORNECIMENTO E INSTALAÇÃO. AF_06/2016</v>
          </cell>
          <cell r="F600" t="str">
            <v>UN</v>
          </cell>
          <cell r="I600">
            <v>27.751542618000002</v>
          </cell>
        </row>
        <row r="601">
          <cell r="D601">
            <v>88248</v>
          </cell>
          <cell r="E601" t="str">
            <v>AUXILIAR DE ENCANADOR OU BOMBEIRO HIDRAULICO COM ENCARGOS COMPLEMENTARES</v>
          </cell>
          <cell r="F601" t="str">
            <v>H</v>
          </cell>
          <cell r="G601">
            <v>0.23100000000000001</v>
          </cell>
          <cell r="H601">
            <v>20.132683999999998</v>
          </cell>
          <cell r="I601">
            <v>4.6506500040000001</v>
          </cell>
        </row>
        <row r="602">
          <cell r="D602">
            <v>88267</v>
          </cell>
          <cell r="E602" t="str">
            <v>ENCANADOR OU BOMBEIRO HIDRÁULICO COM ENCARGOS COMPLEMENTARES</v>
          </cell>
          <cell r="F602" t="str">
            <v>H</v>
          </cell>
          <cell r="G602">
            <v>0.23100000000000001</v>
          </cell>
          <cell r="H602">
            <v>28.593994000000002</v>
          </cell>
          <cell r="I602">
            <v>6.6052126140000009</v>
          </cell>
        </row>
        <row r="603">
          <cell r="D603">
            <v>87</v>
          </cell>
          <cell r="E603" t="str">
            <v>ADAPTADOR PVC SOLDAVEL, LONGO, COM FLANGE LIVRE,  25 MM X 3/4", PARA CAIXA D' AGUA</v>
          </cell>
          <cell r="F603" t="str">
            <v>UN</v>
          </cell>
          <cell r="G603">
            <v>1</v>
          </cell>
          <cell r="H603" t="str">
            <v>15,30</v>
          </cell>
          <cell r="I603">
            <v>15.3</v>
          </cell>
        </row>
        <row r="604">
          <cell r="D604">
            <v>20080</v>
          </cell>
          <cell r="E604" t="str">
            <v>ADESIVO PLASTICO PARA PVC, FRASCO COM 175 GR</v>
          </cell>
          <cell r="F604" t="str">
            <v>UN</v>
          </cell>
          <cell r="G604">
            <v>4.5999999999999999E-2</v>
          </cell>
          <cell r="H604" t="str">
            <v>15,28</v>
          </cell>
          <cell r="I604">
            <v>0.70287999999999995</v>
          </cell>
        </row>
        <row r="605">
          <cell r="D605">
            <v>20083</v>
          </cell>
          <cell r="E605" t="str">
            <v>SOLUCAO LIMPADORA PARA PVC, FRASCO COM 1000 CM3</v>
          </cell>
          <cell r="F605" t="str">
            <v>UN</v>
          </cell>
          <cell r="G605">
            <v>1.0999999999999999E-2</v>
          </cell>
          <cell r="H605" t="str">
            <v>41,81</v>
          </cell>
          <cell r="I605">
            <v>0.45990999999999999</v>
          </cell>
        </row>
        <row r="606">
          <cell r="D606">
            <v>38383</v>
          </cell>
          <cell r="E606" t="str">
            <v>LIXA D'AGUA EM FOLHA, GRAO 100</v>
          </cell>
          <cell r="F606" t="str">
            <v>UN</v>
          </cell>
          <cell r="G606">
            <v>2.3E-2</v>
          </cell>
          <cell r="H606" t="str">
            <v>1,43</v>
          </cell>
          <cell r="I606">
            <v>3.2889999999999996E-2</v>
          </cell>
        </row>
        <row r="607">
          <cell r="D607">
            <v>94787</v>
          </cell>
          <cell r="E607" t="str">
            <v>ADAPTADOR COM FLANGES LIVRES, PVC, SOLDÁVEL LONGO, DN 50 MM X 1 1/2 , INSTALADO EM RESERVAÇÃO DE ÁGUA DE EDIFICAÇÃO QUE POSSUA RESERVATÓRIO DE FIBRA/FIBROCIMENTO   FORNECIMENTO E INSTALAÇÃO. AF_06/2016</v>
          </cell>
          <cell r="F607" t="str">
            <v>UN</v>
          </cell>
          <cell r="I607">
            <v>51.350586824000004</v>
          </cell>
        </row>
        <row r="608">
          <cell r="D608">
            <v>88248</v>
          </cell>
          <cell r="E608" t="str">
            <v>AUXILIAR DE ENCANADOR OU BOMBEIRO HIDRAULICO COM ENCARGOS COMPLEMENTARES</v>
          </cell>
          <cell r="F608" t="str">
            <v>H</v>
          </cell>
          <cell r="G608">
            <v>0.308</v>
          </cell>
          <cell r="H608">
            <v>20.132683999999998</v>
          </cell>
          <cell r="I608">
            <v>6.2008666719999992</v>
          </cell>
        </row>
        <row r="609">
          <cell r="D609">
            <v>88267</v>
          </cell>
          <cell r="E609" t="str">
            <v>ENCANADOR OU BOMBEIRO HIDRÁULICO COM ENCARGOS COMPLEMENTARES</v>
          </cell>
          <cell r="F609" t="str">
            <v>H</v>
          </cell>
          <cell r="G609">
            <v>0.308</v>
          </cell>
          <cell r="H609">
            <v>28.593994000000002</v>
          </cell>
          <cell r="I609">
            <v>8.8069501520000006</v>
          </cell>
        </row>
        <row r="610">
          <cell r="D610">
            <v>90</v>
          </cell>
          <cell r="E610" t="str">
            <v>ADAPTADOR PVC SOLDAVEL, LONGO, COM FLANGE LIVRE,  50 MM X 1 1/2", PARA CAIXA D' AGUA</v>
          </cell>
          <cell r="F610" t="str">
            <v>UN</v>
          </cell>
          <cell r="G610">
            <v>1</v>
          </cell>
          <cell r="H610" t="str">
            <v>31,16</v>
          </cell>
          <cell r="I610">
            <v>31.16</v>
          </cell>
        </row>
        <row r="611">
          <cell r="D611">
            <v>20080</v>
          </cell>
          <cell r="E611" t="str">
            <v>ADESIVO PLASTICO PARA PVC, FRASCO COM 175 GR</v>
          </cell>
          <cell r="F611" t="str">
            <v>UN</v>
          </cell>
          <cell r="G611">
            <v>0.19400000000000001</v>
          </cell>
          <cell r="H611" t="str">
            <v>15,28</v>
          </cell>
          <cell r="I611">
            <v>2.9643199999999998</v>
          </cell>
        </row>
        <row r="612">
          <cell r="D612">
            <v>20083</v>
          </cell>
          <cell r="E612" t="str">
            <v>SOLUCAO LIMPADORA PARA PVC, FRASCO COM 1000 CM3</v>
          </cell>
          <cell r="F612" t="str">
            <v>UN</v>
          </cell>
          <cell r="G612">
            <v>5.1999999999999998E-2</v>
          </cell>
          <cell r="H612" t="str">
            <v>41,81</v>
          </cell>
          <cell r="I612">
            <v>2.1741199999999998</v>
          </cell>
        </row>
        <row r="613">
          <cell r="D613">
            <v>38383</v>
          </cell>
          <cell r="E613" t="str">
            <v>LIXA D'AGUA EM FOLHA, GRAO 100</v>
          </cell>
          <cell r="F613" t="str">
            <v>UN</v>
          </cell>
          <cell r="G613">
            <v>3.1E-2</v>
          </cell>
          <cell r="H613" t="str">
            <v>1,43</v>
          </cell>
          <cell r="I613">
            <v>4.4329999999999994E-2</v>
          </cell>
        </row>
        <row r="614">
          <cell r="D614">
            <v>94788</v>
          </cell>
          <cell r="E614" t="str">
            <v>ADAPTADOR COM FLANGES LIVRES, PVC, SOLDÁVEL LONGO, DN 60 MM X 2 , INSTALADO EM RESERVAÇÃO DE ÁGUA DE EDIFICAÇÃO QUE POSSUA RESERVATÓRIO DE FIBRA/FIBROCIMENTO   FORNECIMENTO E INSTALAÇÃO. AF_06/2016</v>
          </cell>
          <cell r="F614" t="str">
            <v>UN</v>
          </cell>
          <cell r="I614">
            <v>66.440586824000007</v>
          </cell>
        </row>
        <row r="615">
          <cell r="D615">
            <v>88248</v>
          </cell>
          <cell r="E615" t="str">
            <v>AUXILIAR DE ENCANADOR OU BOMBEIRO HIDRAULICO COM ENCARGOS COMPLEMENTARES</v>
          </cell>
          <cell r="F615" t="str">
            <v>H</v>
          </cell>
          <cell r="G615">
            <v>0.308</v>
          </cell>
          <cell r="H615">
            <v>20.132683999999998</v>
          </cell>
          <cell r="I615">
            <v>6.2008666719999992</v>
          </cell>
        </row>
        <row r="616">
          <cell r="D616">
            <v>88267</v>
          </cell>
          <cell r="E616" t="str">
            <v>ENCANADOR OU BOMBEIRO HIDRÁULICO COM ENCARGOS COMPLEMENTARES</v>
          </cell>
          <cell r="F616" t="str">
            <v>H</v>
          </cell>
          <cell r="G616">
            <v>0.308</v>
          </cell>
          <cell r="H616">
            <v>28.593994000000002</v>
          </cell>
          <cell r="I616">
            <v>8.8069501520000006</v>
          </cell>
        </row>
        <row r="617">
          <cell r="D617">
            <v>81</v>
          </cell>
          <cell r="E617" t="str">
            <v>ADAPTADOR PVC SOLDAVEL, LONGO, COM FLANGE LIVRE,  60 MM X 2", PARA CAIXA D' AGUA</v>
          </cell>
          <cell r="F617" t="str">
            <v>UN</v>
          </cell>
          <cell r="G617">
            <v>1</v>
          </cell>
          <cell r="H617" t="str">
            <v>46,25</v>
          </cell>
          <cell r="I617">
            <v>46.25</v>
          </cell>
        </row>
        <row r="618">
          <cell r="D618">
            <v>20080</v>
          </cell>
          <cell r="E618" t="str">
            <v>ADESIVO PLASTICO PARA PVC, FRASCO COM 175 GR</v>
          </cell>
          <cell r="F618" t="str">
            <v>UN</v>
          </cell>
          <cell r="G618">
            <v>0.19400000000000001</v>
          </cell>
          <cell r="H618" t="str">
            <v>15,28</v>
          </cell>
          <cell r="I618">
            <v>2.9643199999999998</v>
          </cell>
        </row>
        <row r="619">
          <cell r="D619">
            <v>20083</v>
          </cell>
          <cell r="E619" t="str">
            <v>SOLUCAO LIMPADORA PARA PVC, FRASCO COM 1000 CM3</v>
          </cell>
          <cell r="F619" t="str">
            <v>UN</v>
          </cell>
          <cell r="G619">
            <v>5.1999999999999998E-2</v>
          </cell>
          <cell r="H619" t="str">
            <v>41,81</v>
          </cell>
          <cell r="I619">
            <v>2.1741199999999998</v>
          </cell>
        </row>
        <row r="620">
          <cell r="D620">
            <v>38383</v>
          </cell>
          <cell r="E620" t="str">
            <v>LIXA D'AGUA EM FOLHA, GRAO 100</v>
          </cell>
          <cell r="F620" t="str">
            <v>UN</v>
          </cell>
          <cell r="G620">
            <v>3.1E-2</v>
          </cell>
          <cell r="H620" t="str">
            <v>1,43</v>
          </cell>
          <cell r="I620">
            <v>4.4329999999999994E-2</v>
          </cell>
        </row>
        <row r="621">
          <cell r="D621">
            <v>94790</v>
          </cell>
          <cell r="E621" t="str">
            <v>ADAPTADOR COM FLANGES LIVRES, PVC, SOLDÁVEL LONGO, DN 85 MM X 3 , INSTALADO EM RESERVAÇÃO DE ÁGUA DE EDIFICAÇÃO QUE POSSUA RESERVATÓRIO DE FIBRA/FIBROCIMENTO   FORNECIMENTO E INSTALAÇÃO. AF_06/2016</v>
          </cell>
          <cell r="F621" t="str">
            <v>UN</v>
          </cell>
          <cell r="I621">
            <v>262.61058682399999</v>
          </cell>
        </row>
        <row r="622">
          <cell r="D622">
            <v>88248</v>
          </cell>
          <cell r="E622" t="str">
            <v>AUXILIAR DE ENCANADOR OU BOMBEIRO HIDRAULICO COM ENCARGOS COMPLEMENTARES</v>
          </cell>
          <cell r="F622" t="str">
            <v>H</v>
          </cell>
          <cell r="G622">
            <v>0.308</v>
          </cell>
          <cell r="H622">
            <v>20.132683999999998</v>
          </cell>
          <cell r="I622">
            <v>6.2008666719999992</v>
          </cell>
        </row>
        <row r="623">
          <cell r="D623">
            <v>88267</v>
          </cell>
          <cell r="E623" t="str">
            <v>ENCANADOR OU BOMBEIRO HIDRÁULICO COM ENCARGOS COMPLEMENTARES</v>
          </cell>
          <cell r="F623" t="str">
            <v>H</v>
          </cell>
          <cell r="G623">
            <v>0.308</v>
          </cell>
          <cell r="H623">
            <v>28.593994000000002</v>
          </cell>
          <cell r="I623">
            <v>8.8069501520000006</v>
          </cell>
        </row>
        <row r="624">
          <cell r="D624">
            <v>105</v>
          </cell>
          <cell r="E624" t="str">
            <v>ADAPTADOR PVC SOLDAVEL, LONGO, COM FLANGE LIVRE,  85 MM X 3", PARA CAIXA D' AGUA</v>
          </cell>
          <cell r="F624" t="str">
            <v>UN</v>
          </cell>
          <cell r="G624">
            <v>1</v>
          </cell>
          <cell r="H624" t="str">
            <v>242,42</v>
          </cell>
          <cell r="I624">
            <v>242.42</v>
          </cell>
        </row>
        <row r="625">
          <cell r="D625">
            <v>20080</v>
          </cell>
          <cell r="E625" t="str">
            <v>ADESIVO PLASTICO PARA PVC, FRASCO COM 175 GR</v>
          </cell>
          <cell r="F625" t="str">
            <v>UN</v>
          </cell>
          <cell r="G625">
            <v>0.19400000000000001</v>
          </cell>
          <cell r="H625" t="str">
            <v>15,28</v>
          </cell>
          <cell r="I625">
            <v>2.9643199999999998</v>
          </cell>
        </row>
        <row r="626">
          <cell r="D626">
            <v>20083</v>
          </cell>
          <cell r="E626" t="str">
            <v>SOLUCAO LIMPADORA PARA PVC, FRASCO COM 1000 CM3</v>
          </cell>
          <cell r="F626" t="str">
            <v>UN</v>
          </cell>
          <cell r="G626">
            <v>5.1999999999999998E-2</v>
          </cell>
          <cell r="H626" t="str">
            <v>41,81</v>
          </cell>
          <cell r="I626">
            <v>2.1741199999999998</v>
          </cell>
        </row>
        <row r="627">
          <cell r="D627">
            <v>38383</v>
          </cell>
          <cell r="E627" t="str">
            <v>LIXA D'AGUA EM FOLHA, GRAO 100</v>
          </cell>
          <cell r="F627" t="str">
            <v>UN</v>
          </cell>
          <cell r="G627">
            <v>3.1E-2</v>
          </cell>
          <cell r="H627" t="str">
            <v>1,43</v>
          </cell>
          <cell r="I627">
            <v>4.4329999999999994E-2</v>
          </cell>
        </row>
        <row r="628">
          <cell r="D628">
            <v>89422</v>
          </cell>
          <cell r="E628" t="str">
            <v>ADAPTADOR CURTO COM BOLSA E ROSCA PARA REGISTRO, PVC, SOLDAVEL, D N 20MM X 1/2, INSTALADO EM RAMAL DE DISTRIBUIÇÃO DE ÁGUA - FORNECIMENTO E INSTALAÇÃO. AF_12/2014</v>
          </cell>
          <cell r="F628" t="str">
            <v xml:space="preserve">UN </v>
          </cell>
          <cell r="I628">
            <v>3.7806672560000001</v>
          </cell>
        </row>
        <row r="629">
          <cell r="D629">
            <v>88248</v>
          </cell>
          <cell r="E629" t="str">
            <v>AUXILIAR DE ENCANADOR OU BOMBEIRO HIDRAULICO COM ENCARGOS COMPLEMENTARES</v>
          </cell>
          <cell r="F629" t="str">
            <v xml:space="preserve">H </v>
          </cell>
          <cell r="G629">
            <v>5.1999999999999998E-2</v>
          </cell>
          <cell r="H629">
            <v>20.132683999999998</v>
          </cell>
          <cell r="I629">
            <v>1.0468995679999997</v>
          </cell>
        </row>
        <row r="630">
          <cell r="D630">
            <v>88267</v>
          </cell>
          <cell r="E630" t="str">
            <v>ENCANADOR OU BOMBEIRO HIDRÁULICO COM ENCARGOS COMPLEMENTARES</v>
          </cell>
          <cell r="F630" t="str">
            <v xml:space="preserve">H </v>
          </cell>
          <cell r="G630">
            <v>5.1999999999999998E-2</v>
          </cell>
          <cell r="H630">
            <v>28.593994000000002</v>
          </cell>
          <cell r="I630">
            <v>1.4868876880000002</v>
          </cell>
        </row>
        <row r="631">
          <cell r="D631">
            <v>107</v>
          </cell>
          <cell r="E631" t="str">
            <v>ADAPTADOR PVC SOLDAVEL CURTO COM BOLSA E ROSCA, 20 MM X 1/2", PARA AGUA FRIA</v>
          </cell>
          <cell r="F631" t="str">
            <v xml:space="preserve">UN </v>
          </cell>
          <cell r="G631">
            <v>1</v>
          </cell>
          <cell r="H631" t="str">
            <v>0,67</v>
          </cell>
          <cell r="I631">
            <v>0.67</v>
          </cell>
        </row>
        <row r="632">
          <cell r="D632">
            <v>122</v>
          </cell>
          <cell r="E632" t="str">
            <v>ADESIVO PLASTICO PARA PVC, FRASCO COM 850 GR</v>
          </cell>
          <cell r="F632" t="str">
            <v xml:space="preserve">UN </v>
          </cell>
          <cell r="G632">
            <v>6.0000000000000001E-3</v>
          </cell>
          <cell r="H632" t="str">
            <v>48,14</v>
          </cell>
          <cell r="I632">
            <v>0.28883999999999999</v>
          </cell>
        </row>
        <row r="633">
          <cell r="D633">
            <v>20083</v>
          </cell>
          <cell r="E633" t="str">
            <v>SOLUCAO LIMPADORA PARA PVC, FRASCO COM 1000 CM3</v>
          </cell>
          <cell r="F633" t="str">
            <v xml:space="preserve">UN </v>
          </cell>
          <cell r="G633">
            <v>6.0000000000000001E-3</v>
          </cell>
          <cell r="H633" t="str">
            <v>41,81</v>
          </cell>
          <cell r="I633">
            <v>0.25086000000000003</v>
          </cell>
        </row>
        <row r="634">
          <cell r="D634">
            <v>38383</v>
          </cell>
          <cell r="E634" t="str">
            <v>LIXA D'AGUA EM FOLHA, GRAO 100</v>
          </cell>
          <cell r="F634" t="str">
            <v xml:space="preserve">UN </v>
          </cell>
          <cell r="G634">
            <v>2.5999999999999999E-2</v>
          </cell>
          <cell r="H634" t="str">
            <v>1,43</v>
          </cell>
          <cell r="I634">
            <v>3.7179999999999998E-2</v>
          </cell>
        </row>
        <row r="635">
          <cell r="D635">
            <v>89391</v>
          </cell>
          <cell r="E635" t="str">
            <v>ADAPTADOR CURTO COM BOLSA E ROSCA PARA REGISTRO, PVC, SOLDÁVEL, DN 32MM X 1, INSTALADO EM RAMAL OU SUB-RAMAL DE ÁGUA - FORNECIMENTO E INSTALAÇÃO. AF_12/2014</v>
          </cell>
          <cell r="F635" t="str">
            <v>UN</v>
          </cell>
          <cell r="I635">
            <v>9.8880594020000014</v>
          </cell>
        </row>
        <row r="636">
          <cell r="D636">
            <v>88248</v>
          </cell>
          <cell r="E636" t="str">
            <v>AUXILIAR DE ENCANADOR OU BOMBEIRO HIDRAULICO COM ENCARGOS COMPLEMENTARES</v>
          </cell>
          <cell r="F636" t="str">
            <v>H</v>
          </cell>
          <cell r="G636">
            <v>0.19900000000000001</v>
          </cell>
          <cell r="H636">
            <v>20.132683999999998</v>
          </cell>
          <cell r="I636">
            <v>4.0064041159999997</v>
          </cell>
        </row>
        <row r="637">
          <cell r="D637">
            <v>88267</v>
          </cell>
          <cell r="E637" t="str">
            <v>ENCANADOR OU BOMBEIRO HIDRÁULICO COM ENCARGOS COMPLEMENTARES</v>
          </cell>
          <cell r="F637" t="str">
            <v>H</v>
          </cell>
          <cell r="G637">
            <v>0.11899999999999999</v>
          </cell>
          <cell r="H637">
            <v>28.593994000000002</v>
          </cell>
          <cell r="I637">
            <v>3.4026852860000001</v>
          </cell>
        </row>
        <row r="638">
          <cell r="D638">
            <v>108</v>
          </cell>
          <cell r="E638" t="str">
            <v>ADAPTADOR PVC SOLDAVEL CURTO COM BOLSA E ROSCA, 32 MM X 1", PARA AGUA FRIA</v>
          </cell>
          <cell r="F638" t="str">
            <v>UN</v>
          </cell>
          <cell r="G638">
            <v>1</v>
          </cell>
          <cell r="H638" t="str">
            <v>1,50</v>
          </cell>
          <cell r="I638">
            <v>1.5</v>
          </cell>
        </row>
        <row r="639">
          <cell r="D639">
            <v>122</v>
          </cell>
          <cell r="E639" t="str">
            <v>ADESIVO PLASTICO PARA PVC, FRASCO COM 850 GR</v>
          </cell>
          <cell r="F639" t="str">
            <v>UN</v>
          </cell>
          <cell r="G639">
            <v>8.9999999999999993E-3</v>
          </cell>
          <cell r="H639" t="str">
            <v>48,14</v>
          </cell>
          <cell r="I639">
            <v>0.43325999999999998</v>
          </cell>
        </row>
        <row r="640">
          <cell r="D640">
            <v>20083</v>
          </cell>
          <cell r="E640" t="str">
            <v>SOLUCAO LIMPADORA PARA PVC, FRASCO COM 1000 CM3</v>
          </cell>
          <cell r="F640" t="str">
            <v>UN</v>
          </cell>
          <cell r="G640">
            <v>1.0999999999999999E-2</v>
          </cell>
          <cell r="H640" t="str">
            <v>41,81</v>
          </cell>
          <cell r="I640">
            <v>0.45990999999999999</v>
          </cell>
        </row>
        <row r="641">
          <cell r="D641">
            <v>38383</v>
          </cell>
          <cell r="E641" t="str">
            <v>LIXA D'AGUA EM FOLHA, GRAO 100</v>
          </cell>
          <cell r="F641" t="str">
            <v>UN</v>
          </cell>
          <cell r="G641">
            <v>0.06</v>
          </cell>
          <cell r="H641" t="str">
            <v>1,43</v>
          </cell>
          <cell r="I641">
            <v>8.5799999999999987E-2</v>
          </cell>
        </row>
        <row r="642">
          <cell r="D642">
            <v>89429</v>
          </cell>
          <cell r="E642" t="str">
            <v xml:space="preserve">ADAPTADOR CURTO COM BOLSA E ROSCA PARA REGISTRO, PVC, SOLDÁVEL, DN 25MM X 3/4", INSTALADO EM RAMAL DE DISTRIBUIÇÃO DE ÁGUA - FORNECIMENTO E INSTALAÇÃO. AF_12/2014_P
</v>
          </cell>
          <cell r="F642" t="str">
            <v>UN</v>
          </cell>
          <cell r="I642">
            <v>4.3679606799999995</v>
          </cell>
        </row>
        <row r="643">
          <cell r="D643">
            <v>65</v>
          </cell>
          <cell r="E643" t="str">
            <v>ADAPTADOR PVC SOLDÁVEL CURTO COM BOLSA E ROSCA, 25 MM X 3/4", PARA ÁGUA FRIA</v>
          </cell>
          <cell r="F643" t="str">
            <v>UN</v>
          </cell>
          <cell r="G643">
            <v>1</v>
          </cell>
          <cell r="H643" t="str">
            <v>0,76</v>
          </cell>
          <cell r="I643">
            <v>0.76</v>
          </cell>
        </row>
        <row r="644">
          <cell r="D644">
            <v>20083</v>
          </cell>
          <cell r="E644" t="str">
            <v>SOLUCAO LIMPADORA PARA PVC, FRASCO COM 1000 CM3</v>
          </cell>
          <cell r="F644" t="str">
            <v>UN</v>
          </cell>
          <cell r="G644">
            <v>8.0000000000000002E-3</v>
          </cell>
          <cell r="H644" t="str">
            <v>41,81</v>
          </cell>
          <cell r="I644">
            <v>0.33448</v>
          </cell>
        </row>
        <row r="645">
          <cell r="D645">
            <v>122</v>
          </cell>
          <cell r="E645" t="str">
            <v>ADESIVO PLASTICO PARA PVC, FRASCO COM 850 GR</v>
          </cell>
          <cell r="F645" t="str">
            <v>UN</v>
          </cell>
          <cell r="G645">
            <v>7.0000000000000001E-3</v>
          </cell>
          <cell r="H645" t="str">
            <v>48,14</v>
          </cell>
          <cell r="I645">
            <v>0.33698</v>
          </cell>
        </row>
        <row r="646">
          <cell r="D646">
            <v>3767</v>
          </cell>
          <cell r="E646" t="str">
            <v>LIXA EM FOLHA PARA PAREDE OU MADEIRA, NÚMERO 120 (COR VERMELHA)</v>
          </cell>
          <cell r="F646" t="str">
            <v>UN</v>
          </cell>
          <cell r="G646">
            <v>0.03</v>
          </cell>
          <cell r="H646" t="str">
            <v>0,43</v>
          </cell>
          <cell r="I646">
            <v>1.29E-2</v>
          </cell>
        </row>
        <row r="647">
          <cell r="D647">
            <v>88267</v>
          </cell>
          <cell r="E647" t="str">
            <v>ENCANADOR OU BOMBEIRO HIDRÁULICO COM ENCARGOS COMPLEMENTARES</v>
          </cell>
          <cell r="F647" t="str">
            <v>H</v>
          </cell>
          <cell r="G647">
            <v>0.06</v>
          </cell>
          <cell r="H647">
            <v>28.593994000000002</v>
          </cell>
          <cell r="I647">
            <v>1.71563964</v>
          </cell>
        </row>
        <row r="648">
          <cell r="D648">
            <v>88248</v>
          </cell>
          <cell r="E648" t="str">
            <v>AUXILIAR DE ENCANADOR OU BOMBEIRO HIDRÁULICO COM ENCARGOS COMPLEMENTARES</v>
          </cell>
          <cell r="F648" t="str">
            <v>H</v>
          </cell>
          <cell r="G648">
            <v>0.06</v>
          </cell>
          <cell r="H648">
            <v>20.132683999999998</v>
          </cell>
          <cell r="I648">
            <v>1.2079610399999998</v>
          </cell>
        </row>
        <row r="649">
          <cell r="D649">
            <v>1071</v>
          </cell>
          <cell r="E649" t="str">
            <v>BUCHA DE REDUÇÃO CURTA DE PVC RIGIDO SOLDAVEL, MARROM, DIAM= 25 X 20MM</v>
          </cell>
          <cell r="F649" t="str">
            <v>UN</v>
          </cell>
          <cell r="I649">
            <v>5.0082248400000005</v>
          </cell>
        </row>
        <row r="650">
          <cell r="D650">
            <v>138</v>
          </cell>
          <cell r="E650" t="str">
            <v>ADESIVO PVC EM FRASCO DE 850 GRAMAS</v>
          </cell>
          <cell r="F650" t="str">
            <v>KG</v>
          </cell>
          <cell r="G650">
            <v>5.0000000000000001E-3</v>
          </cell>
          <cell r="H650" t="str">
            <v>46,44</v>
          </cell>
          <cell r="I650">
            <v>0.23219999999999999</v>
          </cell>
        </row>
        <row r="651">
          <cell r="D651">
            <v>2036</v>
          </cell>
          <cell r="E651" t="str">
            <v>SOLUÇÃO LIMPADORA DE PVC</v>
          </cell>
          <cell r="F651" t="str">
            <v>L</v>
          </cell>
          <cell r="G651">
            <v>8.0000000000000002E-3</v>
          </cell>
          <cell r="H651" t="str">
            <v>34,28</v>
          </cell>
          <cell r="I651">
            <v>0.27424000000000004</v>
          </cell>
        </row>
        <row r="652">
          <cell r="D652">
            <v>828</v>
          </cell>
          <cell r="E652" t="str">
            <v>BUCHA DE REDUÇÃO DE PVC, SOLDAVEL, CURTA, COM 25 X 20MM, PARA AGUA FRIA PREDIAL</v>
          </cell>
          <cell r="F652" t="str">
            <v>UN</v>
          </cell>
          <cell r="G652">
            <v>1</v>
          </cell>
          <cell r="H652" t="str">
            <v>0,41</v>
          </cell>
          <cell r="I652">
            <v>0.41</v>
          </cell>
        </row>
        <row r="653">
          <cell r="D653">
            <v>88267</v>
          </cell>
          <cell r="E653" t="str">
            <v>ENCANADOR OU BOMBEIRO HIDRÁULICO COM ENCARGOS COMPLEMENTARES</v>
          </cell>
          <cell r="F653" t="str">
            <v>H</v>
          </cell>
          <cell r="G653">
            <v>0.09</v>
          </cell>
          <cell r="H653">
            <v>28.593994000000002</v>
          </cell>
          <cell r="I653">
            <v>2.57345946</v>
          </cell>
        </row>
        <row r="654">
          <cell r="D654">
            <v>88316</v>
          </cell>
          <cell r="E654" t="str">
            <v>SERVENTE COM ENCARGOS COMPLEMENTARES</v>
          </cell>
          <cell r="F654" t="str">
            <v>H</v>
          </cell>
          <cell r="G654">
            <v>0.09</v>
          </cell>
          <cell r="H654">
            <v>16.870282</v>
          </cell>
          <cell r="I654">
            <v>1.5183253799999998</v>
          </cell>
        </row>
        <row r="655">
          <cell r="D655">
            <v>1072</v>
          </cell>
          <cell r="E655" t="str">
            <v>BUCHA DE REDUÇÃO CURTA DE PVC RIGIDO SOLDAVEL, MARROM, DIAM= 32 X 25MM</v>
          </cell>
          <cell r="F655" t="str">
            <v>UN</v>
          </cell>
          <cell r="I655">
            <v>5.5132248399999995</v>
          </cell>
        </row>
        <row r="656">
          <cell r="D656">
            <v>138</v>
          </cell>
          <cell r="E656" t="str">
            <v>ADESIVO PVC EM FRASCO DE 850 GRAMAS</v>
          </cell>
          <cell r="F656" t="str">
            <v>KG</v>
          </cell>
          <cell r="G656">
            <v>6.0000000000000001E-3</v>
          </cell>
          <cell r="H656" t="str">
            <v>46,44</v>
          </cell>
          <cell r="I656">
            <v>0.27864</v>
          </cell>
        </row>
        <row r="657">
          <cell r="D657">
            <v>2036</v>
          </cell>
          <cell r="E657" t="str">
            <v>SOLUÇÃO LIMPADORA DE PVC</v>
          </cell>
          <cell r="F657" t="str">
            <v>L</v>
          </cell>
          <cell r="G657">
            <v>0.01</v>
          </cell>
          <cell r="H657" t="str">
            <v>34,28</v>
          </cell>
          <cell r="I657">
            <v>0.34279999999999999</v>
          </cell>
        </row>
        <row r="658">
          <cell r="D658">
            <v>829</v>
          </cell>
          <cell r="E658" t="str">
            <v>BUCHA DE REDUÇÃO DE PVC, SOLDAVEL, CURTA, COM 32 X 25MM, PARA AGUA FRIA PREDIAL</v>
          </cell>
          <cell r="F658" t="str">
            <v>UN</v>
          </cell>
          <cell r="G658">
            <v>1</v>
          </cell>
          <cell r="H658" t="str">
            <v>0,80</v>
          </cell>
          <cell r="I658">
            <v>0.8</v>
          </cell>
        </row>
        <row r="659">
          <cell r="D659">
            <v>88267</v>
          </cell>
          <cell r="E659" t="str">
            <v>ENCANADOR OU BOMBEIRO HIDRÁULICO COM ENCARGOS COMPLEMENTARES</v>
          </cell>
          <cell r="F659" t="str">
            <v>H</v>
          </cell>
          <cell r="G659">
            <v>0.09</v>
          </cell>
          <cell r="H659">
            <v>28.593994000000002</v>
          </cell>
          <cell r="I659">
            <v>2.57345946</v>
          </cell>
        </row>
        <row r="660">
          <cell r="D660">
            <v>88316</v>
          </cell>
          <cell r="E660" t="str">
            <v>SERVENTE COM ENCARGOS COMPLEMENTARES</v>
          </cell>
          <cell r="F660" t="str">
            <v>H</v>
          </cell>
          <cell r="G660">
            <v>0.09</v>
          </cell>
          <cell r="H660">
            <v>16.870282</v>
          </cell>
          <cell r="I660">
            <v>1.5183253799999998</v>
          </cell>
        </row>
        <row r="661">
          <cell r="D661" t="str">
            <v>COMP 002</v>
          </cell>
          <cell r="E661" t="str">
            <v>BUCHA DE REDUÇÃO CURTA DE PVC RIGIDO SOLDAVEL, MARROM, DIAM= 40 X 32MM</v>
          </cell>
          <cell r="F661" t="str">
            <v>UN</v>
          </cell>
          <cell r="I661">
            <v>6.4132248399999998</v>
          </cell>
        </row>
        <row r="662">
          <cell r="D662">
            <v>138</v>
          </cell>
          <cell r="E662" t="str">
            <v>ADESIVO PVC EM FRASCO DE 850 GRAMAS</v>
          </cell>
          <cell r="F662" t="str">
            <v>KG</v>
          </cell>
          <cell r="G662">
            <v>6.0000000000000001E-3</v>
          </cell>
          <cell r="H662" t="str">
            <v>46,44</v>
          </cell>
          <cell r="I662">
            <v>0.27864</v>
          </cell>
        </row>
        <row r="663">
          <cell r="D663">
            <v>2036</v>
          </cell>
          <cell r="E663" t="str">
            <v>SOLUÇÃO LIMPADORA DE PVC</v>
          </cell>
          <cell r="F663" t="str">
            <v>L</v>
          </cell>
          <cell r="G663">
            <v>0.01</v>
          </cell>
          <cell r="H663" t="str">
            <v>34,28</v>
          </cell>
          <cell r="I663">
            <v>0.34279999999999999</v>
          </cell>
        </row>
        <row r="664">
          <cell r="D664">
            <v>812</v>
          </cell>
          <cell r="E664" t="str">
            <v xml:space="preserve">BUCHA DE REDUÇÃO DE PVC, SOLDAVEL, CURTA, COM 40 X 32MM, PARA ÁGUA FRIA PREDIAL </v>
          </cell>
          <cell r="F664" t="str">
            <v>UN</v>
          </cell>
          <cell r="G664">
            <v>1</v>
          </cell>
          <cell r="H664" t="str">
            <v>1,70</v>
          </cell>
          <cell r="I664">
            <v>1.7</v>
          </cell>
        </row>
        <row r="665">
          <cell r="D665">
            <v>88267</v>
          </cell>
          <cell r="E665" t="str">
            <v>ENCANADOR OU BOMBEIRO HIDRÁULICO COM ENCARGOS COMPLEMENTARES</v>
          </cell>
          <cell r="F665" t="str">
            <v>H</v>
          </cell>
          <cell r="G665">
            <v>0.09</v>
          </cell>
          <cell r="H665">
            <v>28.593994000000002</v>
          </cell>
          <cell r="I665">
            <v>2.57345946</v>
          </cell>
        </row>
        <row r="666">
          <cell r="D666">
            <v>88316</v>
          </cell>
          <cell r="E666" t="str">
            <v>SERVENTE COM ENCARGOS COMPLEMENTARES</v>
          </cell>
          <cell r="F666" t="str">
            <v>H</v>
          </cell>
          <cell r="G666">
            <v>0.09</v>
          </cell>
          <cell r="H666">
            <v>16.870282</v>
          </cell>
          <cell r="I666">
            <v>1.5183253799999998</v>
          </cell>
        </row>
        <row r="667">
          <cell r="D667">
            <v>1085</v>
          </cell>
          <cell r="E667" t="str">
            <v>BUCHA DE REDUÇÃO LONGA DE PVC RIGIDO SOLDAVEL, MARROM, DIAM= 60 X 25MM</v>
          </cell>
          <cell r="F667" t="str">
            <v>UN</v>
          </cell>
          <cell r="I667">
            <v>20.782909000000004</v>
          </cell>
        </row>
        <row r="668">
          <cell r="D668">
            <v>138</v>
          </cell>
          <cell r="E668" t="str">
            <v>ADESIVO PVC EM FRASCO DE 850 GRAMAS</v>
          </cell>
          <cell r="F668" t="str">
            <v>KG</v>
          </cell>
          <cell r="G668">
            <v>4.0000000000000001E-3</v>
          </cell>
          <cell r="H668" t="str">
            <v>46,44</v>
          </cell>
          <cell r="I668">
            <v>0.18576000000000001</v>
          </cell>
        </row>
        <row r="669">
          <cell r="D669">
            <v>2036</v>
          </cell>
          <cell r="E669" t="str">
            <v>SOLUÇÃO LIMPADORA DE PVC</v>
          </cell>
          <cell r="F669" t="str">
            <v>L</v>
          </cell>
          <cell r="G669">
            <v>6.0999999999999999E-2</v>
          </cell>
          <cell r="H669" t="str">
            <v>34,28</v>
          </cell>
          <cell r="I669">
            <v>2.0910799999999998</v>
          </cell>
        </row>
        <row r="670">
          <cell r="D670">
            <v>816</v>
          </cell>
          <cell r="E670" t="str">
            <v>BUCHA DE REDUÇÃO DE PVC, SOLDAVEL, LONGA, COM 60 X 25MM, PARA ÁGUA FRIA PREDIAL</v>
          </cell>
          <cell r="F670" t="str">
            <v>UN</v>
          </cell>
          <cell r="G670">
            <v>1</v>
          </cell>
          <cell r="H670" t="str">
            <v>7,14</v>
          </cell>
          <cell r="I670">
            <v>7.14</v>
          </cell>
        </row>
        <row r="671">
          <cell r="D671">
            <v>88267</v>
          </cell>
          <cell r="E671" t="str">
            <v>ENCANADOR OU BOMBEIRO HIDRÁULICO COM ENCARGOS COMPLEMENTARES</v>
          </cell>
          <cell r="F671" t="str">
            <v>H</v>
          </cell>
          <cell r="G671">
            <v>0.25</v>
          </cell>
          <cell r="H671">
            <v>28.593994000000002</v>
          </cell>
          <cell r="I671">
            <v>7.1484985000000005</v>
          </cell>
        </row>
        <row r="672">
          <cell r="D672">
            <v>88316</v>
          </cell>
          <cell r="E672" t="str">
            <v>SERVENTE COM ENCARGOS COMPLEMENTARES</v>
          </cell>
          <cell r="F672" t="str">
            <v>H</v>
          </cell>
          <cell r="G672">
            <v>0.25</v>
          </cell>
          <cell r="H672">
            <v>16.870282</v>
          </cell>
          <cell r="I672">
            <v>4.2175704999999999</v>
          </cell>
        </row>
        <row r="673">
          <cell r="D673">
            <v>1089</v>
          </cell>
          <cell r="E673" t="str">
            <v>BUCHA DE REDUÇÃO LONGA DE PVC RIGIDO SOLDAVEL, MARROM, DIAM= 75 X 50MM</v>
          </cell>
          <cell r="F673" t="str">
            <v>UN</v>
          </cell>
          <cell r="I673">
            <v>29.742845560000003</v>
          </cell>
        </row>
        <row r="674">
          <cell r="D674">
            <v>138</v>
          </cell>
          <cell r="E674" t="str">
            <v>ADESIVO PVC EM FRASCO DE 850 GRAMAS</v>
          </cell>
          <cell r="F674" t="str">
            <v>KG</v>
          </cell>
          <cell r="G674">
            <v>7.0000000000000001E-3</v>
          </cell>
          <cell r="H674" t="str">
            <v>46,44</v>
          </cell>
          <cell r="I674">
            <v>0.32507999999999998</v>
          </cell>
        </row>
        <row r="675">
          <cell r="D675">
            <v>2036</v>
          </cell>
          <cell r="E675" t="str">
            <v>SOLUÇÃO LIMPADORA DE PVC</v>
          </cell>
          <cell r="F675" t="str">
            <v>L</v>
          </cell>
          <cell r="G675">
            <v>7.8E-2</v>
          </cell>
          <cell r="H675" t="str">
            <v>34,28</v>
          </cell>
          <cell r="I675">
            <v>2.6738400000000002</v>
          </cell>
        </row>
        <row r="676">
          <cell r="D676">
            <v>821</v>
          </cell>
          <cell r="E676" t="str">
            <v>BUCHA DE REDUÇÃO DE PVC, SOLDAVEL, LONGA, COM 60 X 25MM, PARA ÁGUA FRIA PREDIAL</v>
          </cell>
          <cell r="F676" t="str">
            <v>UN</v>
          </cell>
          <cell r="G676">
            <v>1</v>
          </cell>
          <cell r="H676" t="str">
            <v>12,65</v>
          </cell>
          <cell r="I676">
            <v>12.65</v>
          </cell>
        </row>
        <row r="677">
          <cell r="D677">
            <v>88267</v>
          </cell>
          <cell r="E677" t="str">
            <v>ENCANADOR OU BOMBEIRO HIDRÁULICO COM ENCARGOS COMPLEMENTARES</v>
          </cell>
          <cell r="F677" t="str">
            <v>H</v>
          </cell>
          <cell r="G677">
            <v>0.31</v>
          </cell>
          <cell r="H677">
            <v>28.593994000000002</v>
          </cell>
          <cell r="I677">
            <v>8.8641381400000014</v>
          </cell>
        </row>
        <row r="678">
          <cell r="D678">
            <v>88316</v>
          </cell>
          <cell r="E678" t="str">
            <v>SERVENTE COM ENCARGOS COMPLEMENTARES</v>
          </cell>
          <cell r="F678" t="str">
            <v>H</v>
          </cell>
          <cell r="G678">
            <v>0.31</v>
          </cell>
          <cell r="H678">
            <v>16.870282</v>
          </cell>
          <cell r="I678">
            <v>5.2297874200000001</v>
          </cell>
        </row>
        <row r="679">
          <cell r="D679">
            <v>89364</v>
          </cell>
          <cell r="E679" t="str">
            <v>CURVA 90 GRAUS, PVC, SOLDÁVEL, DN 25MM, INSTALADO EM RAMAL OU SUB-RAMAL DE ÁGUA - FORNECIMENTO E INSTALAÇÃO. AF_12/2014</v>
          </cell>
          <cell r="F679" t="str">
            <v>UN</v>
          </cell>
          <cell r="I679">
            <v>10.6419617</v>
          </cell>
        </row>
        <row r="680">
          <cell r="D680">
            <v>88248</v>
          </cell>
          <cell r="E680" t="str">
            <v>AUXILIAR DE ENCANADOR OU BOMBEIRO HIDRAULICO COM ENCARGOS COMPLEMENTARES</v>
          </cell>
          <cell r="F680" t="str">
            <v>H</v>
          </cell>
          <cell r="G680">
            <v>0.15</v>
          </cell>
          <cell r="H680">
            <v>20.132683999999998</v>
          </cell>
          <cell r="I680">
            <v>3.0199025999999995</v>
          </cell>
        </row>
        <row r="681">
          <cell r="D681">
            <v>88267</v>
          </cell>
          <cell r="E681" t="str">
            <v>ENCANADOR OU BOMBEIRO HIDRÁULICO COM ENCARGOS COMPLEMENTARES</v>
          </cell>
          <cell r="F681" t="str">
            <v>H</v>
          </cell>
          <cell r="G681">
            <v>0.15</v>
          </cell>
          <cell r="H681">
            <v>28.593994000000002</v>
          </cell>
          <cell r="I681">
            <v>4.2890991000000005</v>
          </cell>
        </row>
        <row r="682">
          <cell r="D682">
            <v>122</v>
          </cell>
          <cell r="E682" t="str">
            <v>ADESIVO PLASTICO PARA PVC, FRASCO COM 850 GR</v>
          </cell>
          <cell r="F682" t="str">
            <v>UN</v>
          </cell>
          <cell r="G682">
            <v>7.0000000000000001E-3</v>
          </cell>
          <cell r="H682" t="str">
            <v>48,14</v>
          </cell>
          <cell r="I682">
            <v>0.33698</v>
          </cell>
        </row>
        <row r="683">
          <cell r="D683">
            <v>1956</v>
          </cell>
          <cell r="E683" t="str">
            <v>CURVA DE PVC 90 GRAUS, SOLDAVEL, 25 MM, PARA AGUA FRIA PREDIAL (NBR 5648)</v>
          </cell>
          <cell r="F683" t="str">
            <v>UN</v>
          </cell>
          <cell r="G683">
            <v>1</v>
          </cell>
          <cell r="H683" t="str">
            <v>2,59</v>
          </cell>
          <cell r="I683">
            <v>2.59</v>
          </cell>
        </row>
        <row r="684">
          <cell r="D684">
            <v>20083</v>
          </cell>
          <cell r="E684" t="str">
            <v>SOLUCAO LIMPADORA PARA PVC, FRASCO COM 1000 CM3</v>
          </cell>
          <cell r="F684" t="str">
            <v>UN</v>
          </cell>
          <cell r="G684">
            <v>8.0000000000000002E-3</v>
          </cell>
          <cell r="H684" t="str">
            <v>41,81</v>
          </cell>
          <cell r="I684">
            <v>0.33448</v>
          </cell>
        </row>
        <row r="685">
          <cell r="D685">
            <v>38383</v>
          </cell>
          <cell r="E685" t="str">
            <v>LIXA D'AGUA EM FOLHA, GRAO 100</v>
          </cell>
          <cell r="F685" t="str">
            <v>UN</v>
          </cell>
          <cell r="G685">
            <v>0.05</v>
          </cell>
          <cell r="H685" t="str">
            <v>1,43</v>
          </cell>
          <cell r="I685">
            <v>7.1499999999999994E-2</v>
          </cell>
        </row>
        <row r="686">
          <cell r="D686">
            <v>89369</v>
          </cell>
          <cell r="E686" t="str">
            <v>CURVA 90 GRAUS, PVC, SOLDÁVEL, DN 32MM, INSTALADO EM RAMAL OU SUB-RAMAL DE ÁGUA - FORNECIMENTO E INSTALAÇÃO. AF_12/2014</v>
          </cell>
          <cell r="F686" t="str">
            <v>UN</v>
          </cell>
          <cell r="I686">
            <v>40.253731076000001</v>
          </cell>
        </row>
        <row r="687">
          <cell r="D687">
            <v>88248</v>
          </cell>
          <cell r="E687" t="str">
            <v>AUXILIAR DE ENCANADOR OU BOMBEIRO HIDRAULICO COM ENCARGOS COMPLEMENTARES</v>
          </cell>
          <cell r="F687" t="str">
            <v>H</v>
          </cell>
          <cell r="G687">
            <v>0.17899999999999999</v>
          </cell>
          <cell r="H687">
            <v>20.132683999999998</v>
          </cell>
          <cell r="I687">
            <v>28.906436150000005</v>
          </cell>
        </row>
        <row r="688">
          <cell r="D688">
            <v>88267</v>
          </cell>
          <cell r="E688" t="str">
            <v>ENCANADOR OU BOMBEIRO HIDRÁULICO COM ENCARGOS COMPLEMENTARES</v>
          </cell>
          <cell r="F688" t="str">
            <v>H</v>
          </cell>
          <cell r="G688">
            <v>0.17899999999999999</v>
          </cell>
          <cell r="H688">
            <v>28.593994000000002</v>
          </cell>
          <cell r="I688">
            <v>5.1183249260000006</v>
          </cell>
        </row>
        <row r="689">
          <cell r="D689">
            <v>122</v>
          </cell>
          <cell r="E689" t="str">
            <v>ADESIVO PLASTICO PARA PVC, FRASCO COM 850 GR</v>
          </cell>
          <cell r="F689" t="str">
            <v>UN</v>
          </cell>
          <cell r="G689">
            <v>8.9999999999999993E-3</v>
          </cell>
          <cell r="H689" t="str">
            <v>48,14</v>
          </cell>
          <cell r="I689">
            <v>0.43325999999999998</v>
          </cell>
        </row>
        <row r="690">
          <cell r="D690">
            <v>1957</v>
          </cell>
          <cell r="E690" t="str">
            <v>CURVA DE PVC 90 GRAUS, SOLDAVEL, 32 MM, PARA AGUA FRIA PREDIAL (NBR 5648)</v>
          </cell>
          <cell r="F690" t="str">
            <v>UN</v>
          </cell>
          <cell r="G690">
            <v>1</v>
          </cell>
          <cell r="H690" t="str">
            <v>5,25</v>
          </cell>
          <cell r="I690">
            <v>5.25</v>
          </cell>
        </row>
        <row r="691">
          <cell r="D691">
            <v>20083</v>
          </cell>
          <cell r="E691" t="str">
            <v>SOLUCAO LIMPADORA PARA PVC, FRASCO COM 1000 CM3</v>
          </cell>
          <cell r="F691" t="str">
            <v>UN</v>
          </cell>
          <cell r="G691">
            <v>1.0999999999999999E-2</v>
          </cell>
          <cell r="H691" t="str">
            <v>41,81</v>
          </cell>
          <cell r="I691">
            <v>0.45990999999999999</v>
          </cell>
        </row>
        <row r="692">
          <cell r="D692">
            <v>38383</v>
          </cell>
          <cell r="E692" t="str">
            <v>LIXA D'AGUA EM FOLHA, GRAO 100</v>
          </cell>
          <cell r="F692" t="str">
            <v>UN</v>
          </cell>
          <cell r="G692">
            <v>0.06</v>
          </cell>
          <cell r="H692" t="str">
            <v>1,43</v>
          </cell>
          <cell r="I692">
            <v>8.5799999999999987E-2</v>
          </cell>
        </row>
        <row r="693">
          <cell r="D693">
            <v>89503</v>
          </cell>
          <cell r="E693" t="str">
            <v>CURVA 90 GRAUS, PVC, SOLDÁVEL, DN 50MM, INSTALADO EM PRUMADA DE ÁGUA - FORNECIMENTO E INSTALAÇÃO. AF_12/2014_P</v>
          </cell>
          <cell r="F693" t="str">
            <v>UN</v>
          </cell>
          <cell r="I693">
            <v>17.559141224000001</v>
          </cell>
        </row>
        <row r="694">
          <cell r="D694">
            <v>1959</v>
          </cell>
          <cell r="E694" t="str">
            <v>CURVA DE PVC, SOLDÁVEL, 50 MM, PARA ÁGUA FRIA PREDIAL (NBR 5648)</v>
          </cell>
          <cell r="F694" t="str">
            <v>UN</v>
          </cell>
          <cell r="G694">
            <v>1</v>
          </cell>
          <cell r="H694" t="str">
            <v>10,50</v>
          </cell>
          <cell r="I694">
            <v>10.5</v>
          </cell>
        </row>
        <row r="695">
          <cell r="D695">
            <v>20083</v>
          </cell>
          <cell r="E695" t="str">
            <v>SOLUCAO LIMPADORA PARA PVC, FRASCO COM 1000 CM3</v>
          </cell>
          <cell r="F695" t="str">
            <v>UN</v>
          </cell>
          <cell r="G695">
            <v>2.1999999999999999E-2</v>
          </cell>
          <cell r="H695" t="str">
            <v>41,81</v>
          </cell>
          <cell r="I695">
            <v>0.91981999999999997</v>
          </cell>
        </row>
        <row r="696">
          <cell r="D696">
            <v>122</v>
          </cell>
          <cell r="E696" t="str">
            <v>ADESIVO PLASTICO PARA PVC, FRASCO COM 850 GR</v>
          </cell>
          <cell r="F696" t="str">
            <v>UN</v>
          </cell>
          <cell r="G696">
            <v>1.7999999999999999E-2</v>
          </cell>
          <cell r="H696" t="str">
            <v>48,14</v>
          </cell>
          <cell r="I696">
            <v>0.86651999999999996</v>
          </cell>
        </row>
        <row r="697">
          <cell r="D697">
            <v>3767</v>
          </cell>
          <cell r="E697" t="str">
            <v>LIXA EM FOLHA PARA PAREDE OU MADEIRA, NÚMERO 120 (COR VERMELHA)</v>
          </cell>
          <cell r="F697" t="str">
            <v>UN</v>
          </cell>
          <cell r="G697">
            <v>2.4E-2</v>
          </cell>
          <cell r="H697" t="str">
            <v>0,43</v>
          </cell>
          <cell r="I697">
            <v>1.0319999999999999E-2</v>
          </cell>
        </row>
        <row r="698">
          <cell r="D698">
            <v>88267</v>
          </cell>
          <cell r="E698" t="str">
            <v>ENCANADOR OU BOMBEIRO HIDRÁULICO COM ENCARGOS COMPLEMENTARES</v>
          </cell>
          <cell r="F698" t="str">
            <v>H</v>
          </cell>
          <cell r="G698">
            <v>0.108</v>
          </cell>
          <cell r="H698">
            <v>28.593994000000002</v>
          </cell>
          <cell r="I698">
            <v>3.0881513520000001</v>
          </cell>
        </row>
        <row r="699">
          <cell r="D699">
            <v>88248</v>
          </cell>
          <cell r="E699" t="str">
            <v>AUXILIAR DE ENCANADOR OU BOMBEIRO HIDRÁULICO COM ENCARGOS COMPLEMENTARES</v>
          </cell>
          <cell r="F699" t="str">
            <v>H</v>
          </cell>
          <cell r="G699">
            <v>0.108</v>
          </cell>
          <cell r="H699">
            <v>20.132683999999998</v>
          </cell>
          <cell r="I699">
            <v>2.1743298719999995</v>
          </cell>
        </row>
        <row r="700">
          <cell r="D700">
            <v>89507</v>
          </cell>
          <cell r="E700" t="str">
            <v>CURVA 90 GRAUS, PVC, SOLDÁVEL, DN 60MM, INSTALADO EM PRUMADA DE ÁGUA - FORNECIMENTO E INSTALAÇÃO. AF_12/2014_P</v>
          </cell>
          <cell r="F700" t="str">
            <v>UN</v>
          </cell>
          <cell r="I700">
            <v>32.936714784000003</v>
          </cell>
        </row>
        <row r="701">
          <cell r="D701">
            <v>122</v>
          </cell>
          <cell r="E701" t="str">
            <v>ADESIVO PLASTICO PARA PVC, FRASCO COM 850 GR</v>
          </cell>
          <cell r="F701" t="str">
            <v>UN</v>
          </cell>
          <cell r="G701">
            <v>2.4E-2</v>
          </cell>
          <cell r="H701" t="str">
            <v>48,14</v>
          </cell>
          <cell r="I701">
            <v>1.1553599999999999</v>
          </cell>
        </row>
        <row r="702">
          <cell r="D702">
            <v>1925</v>
          </cell>
          <cell r="E702" t="str">
            <v>CURVA DE PVC 90 GRAUS, SOLDAVEL, 60MM, PARA ÁGUA FRIA PREDIAL (NBR 5648)</v>
          </cell>
          <cell r="F702" t="str">
            <v>UN</v>
          </cell>
          <cell r="G702">
            <v>1</v>
          </cell>
          <cell r="H702" t="str">
            <v>24,25</v>
          </cell>
          <cell r="I702">
            <v>24.25</v>
          </cell>
        </row>
        <row r="703">
          <cell r="D703">
            <v>20083</v>
          </cell>
          <cell r="E703" t="str">
            <v>SOLUCAO LIMPADORA PARA PVC, FRASCO COM 1000 CM3</v>
          </cell>
          <cell r="F703" t="str">
            <v>UN</v>
          </cell>
          <cell r="G703">
            <v>0.03</v>
          </cell>
          <cell r="H703" t="str">
            <v>41,81</v>
          </cell>
          <cell r="I703">
            <v>1.2543</v>
          </cell>
        </row>
        <row r="704">
          <cell r="D704">
            <v>38383</v>
          </cell>
          <cell r="E704" t="str">
            <v>LIXA D'AGUA EM FOLHA, GRAO 100</v>
          </cell>
          <cell r="F704" t="str">
            <v>UN</v>
          </cell>
          <cell r="G704">
            <v>2.8000000000000001E-2</v>
          </cell>
          <cell r="H704" t="str">
            <v>1,43</v>
          </cell>
          <cell r="I704">
            <v>4.0039999999999999E-2</v>
          </cell>
        </row>
        <row r="705">
          <cell r="D705">
            <v>88248</v>
          </cell>
          <cell r="E705" t="str">
            <v>AUXILIAR DE ENCANADOR OU BOMBEIRO HIDRAULICO COM ENCARGOS COMPLEMENTARES</v>
          </cell>
          <cell r="F705" t="str">
            <v>H</v>
          </cell>
          <cell r="G705">
            <v>0.128</v>
          </cell>
          <cell r="H705">
            <v>20.132683999999998</v>
          </cell>
          <cell r="I705">
            <v>2.5769835519999997</v>
          </cell>
        </row>
        <row r="706">
          <cell r="D706">
            <v>88267</v>
          </cell>
          <cell r="E706" t="str">
            <v>ENCANADOR OU BOMBEIRO HIDRÁULICO COM ENCARGOS COMPLEMENTARES</v>
          </cell>
          <cell r="F706" t="str">
            <v>H</v>
          </cell>
          <cell r="G706">
            <v>0.128</v>
          </cell>
          <cell r="H706">
            <v>28.593994000000002</v>
          </cell>
          <cell r="I706">
            <v>3.6600312320000001</v>
          </cell>
        </row>
        <row r="707">
          <cell r="D707">
            <v>89366</v>
          </cell>
          <cell r="E707" t="str">
            <v>JOELHO 90 GRAUS COM BUCHA DE LATÃO, PVC, SOLDÁVEL, DN 25MM, X 3/4 INSTALADO EM RAMAL OU SUB-RAMAL DE ÁGUA - FORNECIMENTO E INSTALAÇÃO. AF_12/2014</v>
          </cell>
          <cell r="F707" t="str">
            <v>UN</v>
          </cell>
          <cell r="I707">
            <v>13.691961699999998</v>
          </cell>
        </row>
        <row r="708">
          <cell r="D708">
            <v>88248</v>
          </cell>
          <cell r="E708" t="str">
            <v>AUXILIAR DE ENCANADOR OU BOMBEIRO HIDRAULICO COM ENCARGOS COMPLEMENTARES</v>
          </cell>
          <cell r="F708" t="str">
            <v>H</v>
          </cell>
          <cell r="G708">
            <v>0.15</v>
          </cell>
          <cell r="H708">
            <v>20.132683999999998</v>
          </cell>
          <cell r="I708">
            <v>3.0199025999999995</v>
          </cell>
        </row>
        <row r="709">
          <cell r="D709">
            <v>88267</v>
          </cell>
          <cell r="E709" t="str">
            <v>ENCANADOR OU BOMBEIRO HIDRÁULICO COM ENCARGOS COMPLEMENTARES</v>
          </cell>
          <cell r="F709" t="str">
            <v>H</v>
          </cell>
          <cell r="G709">
            <v>0.15</v>
          </cell>
          <cell r="H709">
            <v>28.593994000000002</v>
          </cell>
          <cell r="I709">
            <v>4.2890991000000005</v>
          </cell>
        </row>
        <row r="710">
          <cell r="D710">
            <v>122</v>
          </cell>
          <cell r="E710" t="str">
            <v>ADESIVO PLASTICO PARA PVC, FRASCO COM 850 GR</v>
          </cell>
          <cell r="F710" t="str">
            <v>UN</v>
          </cell>
          <cell r="G710">
            <v>7.0000000000000001E-3</v>
          </cell>
          <cell r="H710" t="str">
            <v>48,14</v>
          </cell>
          <cell r="I710">
            <v>0.33698</v>
          </cell>
        </row>
        <row r="711">
          <cell r="D711">
            <v>3524</v>
          </cell>
          <cell r="E711" t="str">
            <v>JOELHO PVC, SOLDAVEL, COM BUCHA DE LATAO, 90 GRAUS, 25 MM X 3/4", PARA AGUA FRIA PREDIAL</v>
          </cell>
          <cell r="F711" t="str">
            <v>UN</v>
          </cell>
          <cell r="G711">
            <v>1</v>
          </cell>
          <cell r="H711" t="str">
            <v>5,64</v>
          </cell>
          <cell r="I711">
            <v>5.64</v>
          </cell>
        </row>
        <row r="712">
          <cell r="D712">
            <v>20083</v>
          </cell>
          <cell r="E712" t="str">
            <v>SOLUCAO LIMPADORA PARA PVC, FRASCO COM 1000 CM3</v>
          </cell>
          <cell r="F712" t="str">
            <v>UN</v>
          </cell>
          <cell r="G712">
            <v>8.0000000000000002E-3</v>
          </cell>
          <cell r="H712" t="str">
            <v>41,81</v>
          </cell>
          <cell r="I712">
            <v>0.33448</v>
          </cell>
        </row>
        <row r="713">
          <cell r="D713">
            <v>38383</v>
          </cell>
          <cell r="E713" t="str">
            <v>LIXA D'AGUA EM FOLHA, GRAO 100</v>
          </cell>
          <cell r="F713" t="str">
            <v>UN</v>
          </cell>
          <cell r="G713">
            <v>0.05</v>
          </cell>
          <cell r="H713" t="str">
            <v>1,43</v>
          </cell>
          <cell r="I713">
            <v>7.1499999999999994E-2</v>
          </cell>
        </row>
        <row r="714">
          <cell r="D714">
            <v>89366</v>
          </cell>
          <cell r="E714" t="str">
            <v>JOELHO 90 GRAUS COM BUCHA DE LATÃO, PVC, SOLDÁVEL, DN 25MM, X 3/4 INSTALADO EM RAMAL OU SUB-RAMAL DE ÁGUA - FORNECIMENTO E INSTALAÇÃO. AF_12/2014</v>
          </cell>
          <cell r="F714" t="str">
            <v>UN</v>
          </cell>
          <cell r="I714">
            <v>13.691961699999998</v>
          </cell>
        </row>
        <row r="715">
          <cell r="D715">
            <v>88248</v>
          </cell>
          <cell r="E715" t="str">
            <v>AUXILIAR DE ENCANADOR OU BOMBEIRO HIDRAULICO COM ENCARGOS COMPLEMENTARES</v>
          </cell>
          <cell r="F715" t="str">
            <v>H</v>
          </cell>
          <cell r="G715">
            <v>0.15</v>
          </cell>
          <cell r="H715">
            <v>20.132683999999998</v>
          </cell>
          <cell r="I715">
            <v>3.0199025999999995</v>
          </cell>
        </row>
        <row r="716">
          <cell r="D716">
            <v>88267</v>
          </cell>
          <cell r="E716" t="str">
            <v>ENCANADOR OU BOMBEIRO HIDRÁULICO COM ENCARGOS COMPLEMENTARES</v>
          </cell>
          <cell r="F716" t="str">
            <v>H</v>
          </cell>
          <cell r="G716">
            <v>0.15</v>
          </cell>
          <cell r="H716">
            <v>28.593994000000002</v>
          </cell>
          <cell r="I716">
            <v>4.2890991000000005</v>
          </cell>
        </row>
        <row r="717">
          <cell r="D717">
            <v>122</v>
          </cell>
          <cell r="E717" t="str">
            <v>ADESIVO PLASTICO PARA PVC, FRASCO COM 850 GR</v>
          </cell>
          <cell r="F717" t="str">
            <v>UN</v>
          </cell>
          <cell r="G717">
            <v>7.0000000000000001E-3</v>
          </cell>
          <cell r="H717" t="str">
            <v>48,14</v>
          </cell>
          <cell r="I717">
            <v>0.33698</v>
          </cell>
        </row>
        <row r="718">
          <cell r="D718">
            <v>3524</v>
          </cell>
          <cell r="E718" t="str">
            <v>JOELHO PVC, SOLDAVEL, COM BUCHA DE LATAO, 90 GRAUS, 25 MM X 3/4", PARA AGUA FRIA PREDIAL</v>
          </cell>
          <cell r="F718" t="str">
            <v>UN</v>
          </cell>
          <cell r="G718">
            <v>1</v>
          </cell>
          <cell r="H718" t="str">
            <v>5,64</v>
          </cell>
          <cell r="I718">
            <v>5.64</v>
          </cell>
        </row>
        <row r="719">
          <cell r="D719">
            <v>20083</v>
          </cell>
          <cell r="E719" t="str">
            <v>SOLUCAO LIMPADORA PARA PVC, FRASCO COM 1000 CM3</v>
          </cell>
          <cell r="F719" t="str">
            <v>UN</v>
          </cell>
          <cell r="G719">
            <v>8.0000000000000002E-3</v>
          </cell>
          <cell r="H719" t="str">
            <v>41,81</v>
          </cell>
          <cell r="I719">
            <v>0.33448</v>
          </cell>
        </row>
        <row r="720">
          <cell r="D720">
            <v>38383</v>
          </cell>
          <cell r="E720" t="str">
            <v>LIXA D'AGUA EM FOLHA, GRAO 100</v>
          </cell>
          <cell r="F720" t="str">
            <v>UN</v>
          </cell>
          <cell r="G720">
            <v>0.05</v>
          </cell>
          <cell r="H720" t="str">
            <v>1,43</v>
          </cell>
          <cell r="I720">
            <v>7.1499999999999994E-2</v>
          </cell>
        </row>
        <row r="721">
          <cell r="D721">
            <v>89358</v>
          </cell>
          <cell r="E721" t="str">
            <v>JOELHO PVC SOLDAVEL 90º AGUA FRIA 20MM - FORNECIMENTO E INSTALACAO</v>
          </cell>
          <cell r="F721" t="str">
            <v>UN</v>
          </cell>
          <cell r="I721">
            <v>7.2969314620000016</v>
          </cell>
        </row>
        <row r="722">
          <cell r="D722">
            <v>88248</v>
          </cell>
          <cell r="E722" t="str">
            <v>AUXILIAR DE ENCANADOR OU BOMBEIRO HIDRÁULICO COM ENCARGOS COMPLEMENTARES</v>
          </cell>
          <cell r="F722" t="str">
            <v>H</v>
          </cell>
          <cell r="G722">
            <v>0.129</v>
          </cell>
          <cell r="H722">
            <v>20.132683999999998</v>
          </cell>
          <cell r="I722">
            <v>2.5971162359999997</v>
          </cell>
        </row>
        <row r="723">
          <cell r="D723">
            <v>88267</v>
          </cell>
          <cell r="E723" t="str">
            <v>ENCANADOR OU BOMBEIRO HIDRÁULICO COM ENCARGOS COMPLEMENTARES</v>
          </cell>
          <cell r="F723" t="str">
            <v>H</v>
          </cell>
          <cell r="G723">
            <v>0.129</v>
          </cell>
          <cell r="H723">
            <v>28.593994000000002</v>
          </cell>
          <cell r="I723">
            <v>3.6886252260000005</v>
          </cell>
        </row>
        <row r="724">
          <cell r="D724">
            <v>122</v>
          </cell>
          <cell r="E724" t="str">
            <v>ADESIVO PLASTICO PARA PVC, FRASCO COM 850 GR</v>
          </cell>
          <cell r="F724" t="str">
            <v>UN</v>
          </cell>
          <cell r="G724">
            <v>6.0000000000000001E-3</v>
          </cell>
          <cell r="H724" t="str">
            <v>48,14</v>
          </cell>
          <cell r="I724">
            <v>0.28883999999999999</v>
          </cell>
        </row>
        <row r="725">
          <cell r="D725">
            <v>3542</v>
          </cell>
          <cell r="E725" t="str">
            <v>JOELHO PVC, SOLDAVEL, 90 GRAUS, 20 MM, PARA AGUA FRIA PREDIAL</v>
          </cell>
          <cell r="F725" t="str">
            <v>UN</v>
          </cell>
          <cell r="G725">
            <v>1</v>
          </cell>
          <cell r="H725" t="str">
            <v>0,41</v>
          </cell>
          <cell r="I725">
            <v>0.41</v>
          </cell>
        </row>
        <row r="726">
          <cell r="D726">
            <v>20083</v>
          </cell>
          <cell r="E726" t="str">
            <v>SOLUCAO LIMPADORA PARA PVC, FRASCO COM 1000 CM3</v>
          </cell>
          <cell r="F726" t="str">
            <v>UN</v>
          </cell>
          <cell r="G726">
            <v>6.0000000000000001E-3</v>
          </cell>
          <cell r="H726" t="str">
            <v>41,81</v>
          </cell>
          <cell r="I726">
            <v>0.25086000000000003</v>
          </cell>
        </row>
        <row r="727">
          <cell r="D727">
            <v>38383</v>
          </cell>
          <cell r="E727" t="str">
            <v>LIXA D'AGUA EM FOLHA, GRAO 100</v>
          </cell>
          <cell r="F727" t="str">
            <v>UN</v>
          </cell>
          <cell r="G727">
            <v>4.2999999999999997E-2</v>
          </cell>
          <cell r="H727" t="str">
            <v>1,43</v>
          </cell>
          <cell r="I727">
            <v>6.1489999999999989E-2</v>
          </cell>
        </row>
        <row r="728">
          <cell r="D728">
            <v>89408</v>
          </cell>
          <cell r="E728" t="str">
            <v>JOELHO PVC SOLDAVEL 90º AGUA FRIA 25MM - FORNECIMENTO E INSTALACAO</v>
          </cell>
          <cell r="I728">
            <v>5.71976102</v>
          </cell>
        </row>
        <row r="729">
          <cell r="D729">
            <v>88248</v>
          </cell>
          <cell r="E729" t="str">
            <v>AUXILIAR DE ENCANADOR OU BOMBEIRO HIDRÁULICO COM ENCARGOS COMPLEMENTARES</v>
          </cell>
          <cell r="F729" t="str">
            <v>H</v>
          </cell>
          <cell r="G729">
            <v>0.09</v>
          </cell>
          <cell r="H729">
            <v>20.132683999999998</v>
          </cell>
          <cell r="I729">
            <v>1.8119415599999997</v>
          </cell>
        </row>
        <row r="730">
          <cell r="D730">
            <v>88267</v>
          </cell>
          <cell r="E730" t="str">
            <v>ENCANADOR OU BOMBEIRO HIDRÁULICO COM ENCARGOS COMPLEMENTARES</v>
          </cell>
          <cell r="F730" t="str">
            <v>H</v>
          </cell>
          <cell r="G730">
            <v>0.09</v>
          </cell>
          <cell r="H730">
            <v>28.593994000000002</v>
          </cell>
          <cell r="I730">
            <v>2.57345946</v>
          </cell>
        </row>
        <row r="731">
          <cell r="D731">
            <v>122</v>
          </cell>
          <cell r="E731" t="str">
            <v>ADESIVO PLASTICO PARA PVC, FRASCO COM 850 GR</v>
          </cell>
          <cell r="F731" t="str">
            <v>UN</v>
          </cell>
          <cell r="G731">
            <v>7.0000000000000001E-3</v>
          </cell>
          <cell r="H731" t="str">
            <v>48,14</v>
          </cell>
          <cell r="I731">
            <v>0.33698</v>
          </cell>
        </row>
        <row r="732">
          <cell r="D732">
            <v>3529</v>
          </cell>
          <cell r="E732" t="str">
            <v>JOELHO PVC, SOLDAVEL, 90 GRAUS, 25 MM, PARA AGUA FRIA PREDIAL</v>
          </cell>
          <cell r="F732" t="str">
            <v>UN</v>
          </cell>
          <cell r="G732">
            <v>1</v>
          </cell>
          <cell r="H732" t="str">
            <v>0,62</v>
          </cell>
          <cell r="I732">
            <v>0.62</v>
          </cell>
        </row>
        <row r="733">
          <cell r="D733">
            <v>20083</v>
          </cell>
          <cell r="E733" t="str">
            <v>SOLUCAO LIMPADORA PARA PVC, FRASCO COM 1000 CM3</v>
          </cell>
          <cell r="F733" t="str">
            <v>UN</v>
          </cell>
          <cell r="G733">
            <v>8.0000000000000002E-3</v>
          </cell>
          <cell r="H733" t="str">
            <v>41,81</v>
          </cell>
          <cell r="I733">
            <v>0.33448</v>
          </cell>
        </row>
        <row r="734">
          <cell r="D734">
            <v>38383</v>
          </cell>
          <cell r="E734" t="str">
            <v>LIXA D'AGUA EM FOLHA, GRAO 100</v>
          </cell>
          <cell r="F734" t="str">
            <v>UN</v>
          </cell>
          <cell r="G734">
            <v>0.03</v>
          </cell>
          <cell r="H734" t="str">
            <v>1,43</v>
          </cell>
          <cell r="I734">
            <v>4.2899999999999994E-2</v>
          </cell>
        </row>
        <row r="735">
          <cell r="D735">
            <v>89367</v>
          </cell>
          <cell r="E735" t="str">
            <v>JOELHO 90 GRAUS, PVC, SOLDÁVEL, DN 32MM, INSTALADO EM RAMAL OU SUB-RAMAL DE ÁGUA - FORNECIMENTO E INSTALAÇÃO. AF_12/2014_P</v>
          </cell>
          <cell r="F735" t="str">
            <v>UN</v>
          </cell>
          <cell r="I735">
            <v>11.301045362</v>
          </cell>
        </row>
        <row r="736">
          <cell r="D736">
            <v>122</v>
          </cell>
          <cell r="E736" t="str">
            <v>ADESIVO PLASTICO PARA PVC, FRASCO COM 850 GR</v>
          </cell>
          <cell r="F736" t="str">
            <v>UN</v>
          </cell>
          <cell r="G736">
            <v>8.9999999999999993E-3</v>
          </cell>
          <cell r="H736" t="str">
            <v>48,14</v>
          </cell>
          <cell r="I736">
            <v>0.43325999999999998</v>
          </cell>
        </row>
        <row r="737">
          <cell r="D737">
            <v>3536</v>
          </cell>
          <cell r="E737" t="str">
            <v>JOELHO PVC, SOLDAVEL, 90 GRAUS, 32MM, PARA ÁGUA FRIA PREDIAL</v>
          </cell>
          <cell r="F737" t="str">
            <v>UN</v>
          </cell>
          <cell r="G737">
            <v>1</v>
          </cell>
          <cell r="H737" t="str">
            <v>1,60</v>
          </cell>
          <cell r="I737">
            <v>1.6</v>
          </cell>
        </row>
        <row r="738">
          <cell r="D738">
            <v>20083</v>
          </cell>
          <cell r="E738" t="str">
            <v>SOLUÇÃO LIMPADORA PARA PVC, FRACO COM 1000 CM3</v>
          </cell>
          <cell r="F738" t="str">
            <v>UN</v>
          </cell>
          <cell r="G738">
            <v>1.0999999999999999E-2</v>
          </cell>
          <cell r="H738" t="str">
            <v>41,81</v>
          </cell>
          <cell r="I738">
            <v>0.45990999999999999</v>
          </cell>
        </row>
        <row r="739">
          <cell r="D739">
            <v>38383</v>
          </cell>
          <cell r="E739" t="str">
            <v>LIXA D'AGUA EM FOLHA, GRAO 100</v>
          </cell>
          <cell r="F739" t="str">
            <v>UN</v>
          </cell>
          <cell r="G739">
            <v>0.06</v>
          </cell>
          <cell r="H739" t="str">
            <v>1,43</v>
          </cell>
          <cell r="I739">
            <v>8.5799999999999987E-2</v>
          </cell>
        </row>
        <row r="740">
          <cell r="D740">
            <v>88248</v>
          </cell>
          <cell r="E740" t="str">
            <v>AUXILIAR DE ENCANADOR OU BOMBEIRO HIDRÁULICO COM ENCARGOS COMPLEMENTARES</v>
          </cell>
          <cell r="F740" t="str">
            <v>H</v>
          </cell>
          <cell r="G740">
            <v>0.17899999999999999</v>
          </cell>
          <cell r="H740">
            <v>20.132683999999998</v>
          </cell>
          <cell r="I740">
            <v>3.6037504359999994</v>
          </cell>
        </row>
        <row r="741">
          <cell r="D741">
            <v>88267</v>
          </cell>
          <cell r="E741" t="str">
            <v>ENCANADOR OU BOMBEIRO HIDRÁULICO COM ENCARGOS COMPLEMENTARES</v>
          </cell>
          <cell r="F741" t="str">
            <v>H</v>
          </cell>
          <cell r="G741">
            <v>0.17899999999999999</v>
          </cell>
          <cell r="H741">
            <v>28.593994000000002</v>
          </cell>
          <cell r="I741">
            <v>5.1183249260000006</v>
          </cell>
        </row>
        <row r="742">
          <cell r="D742">
            <v>89501</v>
          </cell>
          <cell r="E742" t="str">
            <v>JOELHO PVC SOLDAVEL 90º AGUA FRIA 50MM - FORNECIMENTO E INSTALACAO</v>
          </cell>
          <cell r="I742">
            <v>11.433141223999998</v>
          </cell>
        </row>
        <row r="743">
          <cell r="D743">
            <v>88248</v>
          </cell>
          <cell r="E743" t="str">
            <v>AUXILIAR DE ENCANADOR OU BOMBEIRO HIDRÁULICO COM ENCARGOS COMPLEMENTARES</v>
          </cell>
          <cell r="F743" t="str">
            <v>H</v>
          </cell>
          <cell r="G743">
            <v>0.108</v>
          </cell>
          <cell r="H743">
            <v>20.132683999999998</v>
          </cell>
          <cell r="I743">
            <v>2.1743298719999995</v>
          </cell>
        </row>
        <row r="744">
          <cell r="D744">
            <v>88267</v>
          </cell>
          <cell r="E744" t="str">
            <v>ENCANADOR OU BOMBEIRO HIDRÁULICO COM ENCARGOS COMPLEMENTARES</v>
          </cell>
          <cell r="F744" t="str">
            <v>H</v>
          </cell>
          <cell r="G744">
            <v>0.108</v>
          </cell>
          <cell r="H744">
            <v>28.593994000000002</v>
          </cell>
          <cell r="I744">
            <v>3.0881513520000001</v>
          </cell>
        </row>
        <row r="745">
          <cell r="D745">
            <v>122</v>
          </cell>
          <cell r="E745" t="str">
            <v>ADESIVO PLASTICO PARA PVC, FRASCO COM 850 GR</v>
          </cell>
          <cell r="F745" t="str">
            <v>UN</v>
          </cell>
          <cell r="G745">
            <v>1.7999999999999999E-2</v>
          </cell>
          <cell r="H745" t="str">
            <v>48,14</v>
          </cell>
          <cell r="I745">
            <v>0.86651999999999996</v>
          </cell>
        </row>
        <row r="746">
          <cell r="D746">
            <v>3540</v>
          </cell>
          <cell r="E746" t="str">
            <v>JOELHO PVC, SOLDAVEL, 90 GRAUS, 50 MM, PARA AGUA FRIA PREDIAL</v>
          </cell>
          <cell r="F746" t="str">
            <v>UN</v>
          </cell>
          <cell r="G746">
            <v>1</v>
          </cell>
          <cell r="H746" t="str">
            <v>4,35</v>
          </cell>
          <cell r="I746">
            <v>4.3499999999999996</v>
          </cell>
        </row>
        <row r="747">
          <cell r="D747">
            <v>20083</v>
          </cell>
          <cell r="E747" t="str">
            <v>SOLUCAO LIMPADORA PARA PVC, FRASCO COM 1000 CM3</v>
          </cell>
          <cell r="F747" t="str">
            <v>UN</v>
          </cell>
          <cell r="G747">
            <v>2.1999999999999999E-2</v>
          </cell>
          <cell r="H747" t="str">
            <v>41,81</v>
          </cell>
          <cell r="I747">
            <v>0.91981999999999997</v>
          </cell>
        </row>
        <row r="748">
          <cell r="D748">
            <v>38383</v>
          </cell>
          <cell r="E748" t="str">
            <v>LIXA D'AGUA EM FOLHA, GRAO 100</v>
          </cell>
          <cell r="F748" t="str">
            <v>UN</v>
          </cell>
          <cell r="G748">
            <v>2.4E-2</v>
          </cell>
          <cell r="H748" t="str">
            <v>1,43</v>
          </cell>
          <cell r="I748">
            <v>3.4319999999999996E-2</v>
          </cell>
        </row>
        <row r="749">
          <cell r="D749">
            <v>1302</v>
          </cell>
          <cell r="E749" t="str">
            <v>LUVA DE PVC RÍGIDO ROSCÁVEL DIAM= 1/2"</v>
          </cell>
          <cell r="F749" t="str">
            <v>UN</v>
          </cell>
          <cell r="G749" t="str">
            <v/>
          </cell>
          <cell r="I749">
            <v>6.1950310200000001</v>
          </cell>
        </row>
        <row r="750">
          <cell r="D750">
            <v>981</v>
          </cell>
          <cell r="E750" t="str">
            <v>FITA VEDA ROSCA 18MM</v>
          </cell>
          <cell r="F750" t="str">
            <v>M</v>
          </cell>
          <cell r="G750">
            <v>0.62</v>
          </cell>
          <cell r="H750" t="str">
            <v>1,83</v>
          </cell>
          <cell r="I750">
            <v>1.1346000000000001</v>
          </cell>
        </row>
        <row r="751">
          <cell r="D751">
            <v>88267</v>
          </cell>
          <cell r="E751" t="str">
            <v>ENCANADOR OU BOMBEIRO HIDRÁULICO</v>
          </cell>
          <cell r="F751" t="str">
            <v>H</v>
          </cell>
          <cell r="G751">
            <v>0.11</v>
          </cell>
          <cell r="H751" t="str">
            <v>21,77</v>
          </cell>
          <cell r="I751">
            <v>2.3946999999999998</v>
          </cell>
        </row>
        <row r="752">
          <cell r="D752">
            <v>3883</v>
          </cell>
          <cell r="E752" t="str">
            <v>LUVA ROSCAVEL, PVC, 1/2", ÁGUA FRIA PREDIAL</v>
          </cell>
          <cell r="F752" t="str">
            <v>UN</v>
          </cell>
          <cell r="G752">
            <v>1</v>
          </cell>
          <cell r="H752" t="str">
            <v>0,81</v>
          </cell>
          <cell r="I752">
            <v>0.81</v>
          </cell>
        </row>
        <row r="753">
          <cell r="D753">
            <v>88316</v>
          </cell>
          <cell r="E753" t="str">
            <v>SERVENTE COMENCARGOS COMPLEMENTARES</v>
          </cell>
          <cell r="F753" t="str">
            <v>H</v>
          </cell>
          <cell r="G753">
            <v>0.11</v>
          </cell>
          <cell r="H753">
            <v>16.870282</v>
          </cell>
          <cell r="I753">
            <v>1.8557310199999999</v>
          </cell>
        </row>
        <row r="754">
          <cell r="D754" t="str">
            <v>COMP 003</v>
          </cell>
          <cell r="E754" t="str">
            <v>LUVA DE PVC SOLDAVEL E COM ROSCA, MARROM D= 20MM X 1/2"</v>
          </cell>
          <cell r="F754" t="str">
            <v>UN</v>
          </cell>
          <cell r="I754">
            <v>9.8828552000000016</v>
          </cell>
        </row>
        <row r="755">
          <cell r="D755">
            <v>3859</v>
          </cell>
          <cell r="E755" t="str">
            <v>LUVA SOLDAVEL COM ROSCA, PVC, 20MM X 1/2", PARA ÁGUA FRIA PREDIAL</v>
          </cell>
          <cell r="F755" t="str">
            <v>UN</v>
          </cell>
          <cell r="G755">
            <v>1</v>
          </cell>
          <cell r="H755" t="str">
            <v>0,79</v>
          </cell>
          <cell r="I755">
            <v>0.79</v>
          </cell>
        </row>
        <row r="756">
          <cell r="D756">
            <v>88267</v>
          </cell>
          <cell r="E756" t="str">
            <v>ENCANADOR OU BOMBEIRO HIDRÁULICO COM ENCARGOS COMPLEMENTARES</v>
          </cell>
          <cell r="F756" t="str">
            <v>H</v>
          </cell>
          <cell r="G756">
            <v>0.2</v>
          </cell>
          <cell r="H756">
            <v>28.593994000000002</v>
          </cell>
          <cell r="I756">
            <v>5.718798800000001</v>
          </cell>
        </row>
        <row r="757">
          <cell r="D757">
            <v>88316</v>
          </cell>
          <cell r="E757" t="str">
            <v>SERVENTE COM ENCARGOS COMPLEMENTARES</v>
          </cell>
          <cell r="F757" t="str">
            <v>H</v>
          </cell>
          <cell r="G757">
            <v>0.2</v>
          </cell>
          <cell r="H757">
            <v>16.870282</v>
          </cell>
          <cell r="I757">
            <v>3.3740564000000002</v>
          </cell>
        </row>
        <row r="758">
          <cell r="D758">
            <v>3206</v>
          </cell>
          <cell r="E758" t="str">
            <v>REGISTRO TIPO ESPERA EM PVC C/BORBOLETA, D= 1/2"</v>
          </cell>
          <cell r="F758" t="str">
            <v>UN</v>
          </cell>
          <cell r="I758">
            <v>21.039282800000002</v>
          </cell>
        </row>
        <row r="759">
          <cell r="D759">
            <v>981</v>
          </cell>
          <cell r="E759" t="str">
            <v>FITA ADESIVA 18MM</v>
          </cell>
          <cell r="F759" t="str">
            <v>M</v>
          </cell>
          <cell r="G759">
            <v>1</v>
          </cell>
          <cell r="H759" t="str">
            <v>1,83</v>
          </cell>
          <cell r="I759">
            <v>1.83</v>
          </cell>
        </row>
        <row r="760">
          <cell r="D760">
            <v>6036</v>
          </cell>
          <cell r="E760" t="str">
            <v>REGISTRO DE ESFERA PVC, COM BORBOLETA, COM ROSCA EXTERNA, DE 1/2"</v>
          </cell>
          <cell r="F760" t="str">
            <v>UN</v>
          </cell>
          <cell r="G760">
            <v>1</v>
          </cell>
          <cell r="H760" t="str">
            <v>5,57</v>
          </cell>
          <cell r="I760">
            <v>5.57</v>
          </cell>
        </row>
        <row r="761">
          <cell r="D761">
            <v>88316</v>
          </cell>
          <cell r="E761" t="str">
            <v>SERVENTE COM ENCARGOS COMPLEMENTARES</v>
          </cell>
          <cell r="F761" t="str">
            <v>H</v>
          </cell>
          <cell r="G761">
            <v>0.3</v>
          </cell>
          <cell r="H761">
            <v>16.870282</v>
          </cell>
          <cell r="I761">
            <v>5.0610846</v>
          </cell>
        </row>
        <row r="762">
          <cell r="D762">
            <v>88267</v>
          </cell>
          <cell r="E762" t="str">
            <v>ENCANADOR OU BOMBEIRO HIDRÁULICO COM ENCARGOS COMPLEMENTARES</v>
          </cell>
          <cell r="F762" t="str">
            <v>H</v>
          </cell>
          <cell r="G762">
            <v>0.3</v>
          </cell>
          <cell r="H762">
            <v>28.593994000000002</v>
          </cell>
          <cell r="I762">
            <v>8.578198200000001</v>
          </cell>
        </row>
        <row r="763">
          <cell r="D763" t="str">
            <v>COMP 004</v>
          </cell>
          <cell r="E763" t="str">
            <v>REGISTRO DE GAVETA COM CANOPLA 1"</v>
          </cell>
          <cell r="F763" t="str">
            <v>UN</v>
          </cell>
          <cell r="I763">
            <v>102.07800835999998</v>
          </cell>
        </row>
        <row r="764">
          <cell r="D764">
            <v>981</v>
          </cell>
          <cell r="E764" t="str">
            <v>FITA VEDA ROSCA 18MM</v>
          </cell>
          <cell r="F764" t="str">
            <v>M</v>
          </cell>
          <cell r="G764">
            <v>0.56000000000000005</v>
          </cell>
          <cell r="H764" t="str">
            <v>1,83</v>
          </cell>
          <cell r="I764">
            <v>1.0248000000000002</v>
          </cell>
        </row>
        <row r="765">
          <cell r="D765">
            <v>88267</v>
          </cell>
          <cell r="E765" t="str">
            <v>ENCANADOR OU BOMBEIRO HIDRÁULICO COM ENCARGOS COMPLEMENTARES</v>
          </cell>
          <cell r="F765" t="str">
            <v>H</v>
          </cell>
          <cell r="G765">
            <v>0.61</v>
          </cell>
          <cell r="H765">
            <v>28.593994000000002</v>
          </cell>
          <cell r="I765">
            <v>17.442336340000001</v>
          </cell>
        </row>
        <row r="766">
          <cell r="D766">
            <v>6013</v>
          </cell>
          <cell r="E766" t="str">
            <v>REGISTRO GAVETA COM ACABAMENTO E CANOPLA CROMADOS, SIMPLES, BITOLA 1 " (REF 1509)</v>
          </cell>
          <cell r="F766" t="str">
            <v>UN</v>
          </cell>
          <cell r="G766">
            <v>1</v>
          </cell>
          <cell r="H766" t="str">
            <v>73,32</v>
          </cell>
          <cell r="I766">
            <v>73.319999999999993</v>
          </cell>
        </row>
        <row r="767">
          <cell r="D767">
            <v>88316</v>
          </cell>
          <cell r="E767" t="str">
            <v>SERVENTE COM ENCARGOS COMPLEMENTARES</v>
          </cell>
          <cell r="F767" t="str">
            <v>H</v>
          </cell>
          <cell r="G767">
            <v>0.61</v>
          </cell>
          <cell r="H767">
            <v>16.870282</v>
          </cell>
          <cell r="I767">
            <v>10.29087202</v>
          </cell>
        </row>
        <row r="768">
          <cell r="D768">
            <v>1464</v>
          </cell>
          <cell r="E768" t="str">
            <v>REGISTRO DE GAVETA COM CANOPLA CROMADA, D= 15MM (1/2") - REF. 1509 DECA OU SIMILAR</v>
          </cell>
          <cell r="F768" t="str">
            <v>UN</v>
          </cell>
          <cell r="I768">
            <v>81.858008359999999</v>
          </cell>
        </row>
        <row r="769">
          <cell r="D769">
            <v>981</v>
          </cell>
          <cell r="E769" t="str">
            <v>FITA VEDA ROSCA 18MM</v>
          </cell>
          <cell r="F769" t="str">
            <v>M</v>
          </cell>
          <cell r="G769">
            <v>0.56000000000000005</v>
          </cell>
          <cell r="H769" t="str">
            <v>1,83</v>
          </cell>
          <cell r="I769">
            <v>1.0248000000000002</v>
          </cell>
        </row>
        <row r="770">
          <cell r="D770">
            <v>88267</v>
          </cell>
          <cell r="E770" t="str">
            <v>ENCANADOR OU BOMBEIRO HIDRÁULICO COM ENCARGOS COMPLEMENTARES</v>
          </cell>
          <cell r="F770" t="str">
            <v>H</v>
          </cell>
          <cell r="G770">
            <v>0.61</v>
          </cell>
          <cell r="H770">
            <v>28.593994000000002</v>
          </cell>
          <cell r="I770">
            <v>17.442336340000001</v>
          </cell>
        </row>
        <row r="771">
          <cell r="D771">
            <v>6006</v>
          </cell>
          <cell r="E771" t="str">
            <v>REGISTRO DE GAVETA COM ACABAMENTO E CANOPLA CROMADOS, SIMPLES, BITOLA 1/2" (REF 1509)</v>
          </cell>
          <cell r="F771" t="str">
            <v>UN</v>
          </cell>
          <cell r="G771">
            <v>1</v>
          </cell>
          <cell r="H771" t="str">
            <v>53,10</v>
          </cell>
          <cell r="I771">
            <v>53.1</v>
          </cell>
        </row>
        <row r="772">
          <cell r="D772">
            <v>88316</v>
          </cell>
          <cell r="E772" t="str">
            <v>SERVENTE COM ENCARGOS COMPLEMENTARES</v>
          </cell>
          <cell r="F772" t="str">
            <v>H</v>
          </cell>
          <cell r="G772">
            <v>0.61</v>
          </cell>
          <cell r="H772">
            <v>16.870282</v>
          </cell>
          <cell r="I772">
            <v>10.29087202</v>
          </cell>
        </row>
        <row r="773">
          <cell r="D773">
            <v>2042</v>
          </cell>
          <cell r="E773" t="str">
            <v>REGISTRO DE PRESSÃO 1/2" COM CANOPLA CROMADA, LINHA TARGA C40 - REF 1416, DECA OU SIMILAR</v>
          </cell>
          <cell r="F773" t="str">
            <v>UN</v>
          </cell>
          <cell r="I773">
            <v>58.135509040000002</v>
          </cell>
        </row>
        <row r="774">
          <cell r="D774">
            <v>981</v>
          </cell>
          <cell r="E774" t="str">
            <v>FITA VEDA ROSCA 18MM</v>
          </cell>
          <cell r="F774" t="str">
            <v>M</v>
          </cell>
          <cell r="G774">
            <v>0.56000000000000005</v>
          </cell>
          <cell r="H774" t="str">
            <v>1,83</v>
          </cell>
          <cell r="I774">
            <v>1.0248000000000002</v>
          </cell>
        </row>
        <row r="775">
          <cell r="D775">
            <v>1965</v>
          </cell>
          <cell r="E775" t="str">
            <v>REGISTRO PRESSÃO 1/2" COM CANOPLA ACAB. CROM. SIMPLES, LINHA TARGA C40 - REF. 1416, DECA OU SIMILAR</v>
          </cell>
          <cell r="F775" t="str">
            <v>UN</v>
          </cell>
          <cell r="G775">
            <v>1</v>
          </cell>
          <cell r="H775" t="str">
            <v>32,56</v>
          </cell>
          <cell r="I775">
            <v>32.56</v>
          </cell>
        </row>
        <row r="776">
          <cell r="D776">
            <v>88267</v>
          </cell>
          <cell r="E776" t="str">
            <v>ENCANADOR OU BOMBEIRO HIDRÁULICO COM ENCARGOS COMPLEMENTARES</v>
          </cell>
          <cell r="F776" t="str">
            <v>H</v>
          </cell>
          <cell r="G776">
            <v>0.54</v>
          </cell>
          <cell r="H776">
            <v>28.593994000000002</v>
          </cell>
          <cell r="I776">
            <v>15.440756760000003</v>
          </cell>
        </row>
        <row r="777">
          <cell r="D777">
            <v>88316</v>
          </cell>
          <cell r="E777" t="str">
            <v>SERVENTE COM ENCARGOS COMPLEMENTARES</v>
          </cell>
          <cell r="F777" t="str">
            <v>H</v>
          </cell>
          <cell r="G777">
            <v>0.54</v>
          </cell>
          <cell r="H777">
            <v>16.870282</v>
          </cell>
          <cell r="I777">
            <v>9.1099522799999999</v>
          </cell>
        </row>
        <row r="778">
          <cell r="D778">
            <v>89441</v>
          </cell>
          <cell r="E778" t="str">
            <v>TÊ COM BUCHA DE LATÃO NA BOLSA CENTRAL, PVC, SOLDÁVEL, DN 25MM X 1/2, INSTALADO EM RAMAL DE DISTRIBUIÇÃO DE ÁGUA - FORNECIMENTO E INSTALAÇÃO. AF_12/2014</v>
          </cell>
          <cell r="F778" t="str">
            <v>UN</v>
          </cell>
          <cell r="I778">
            <v>14.742811359999999</v>
          </cell>
        </row>
        <row r="779">
          <cell r="D779">
            <v>122</v>
          </cell>
          <cell r="E779" t="str">
            <v>ADESIVO PLASTICO PARA PVC, FRASCO COM 850 GR</v>
          </cell>
          <cell r="F779" t="str">
            <v>UN</v>
          </cell>
          <cell r="G779">
            <v>1.0999999999999999E-2</v>
          </cell>
          <cell r="H779" t="str">
            <v>48,14</v>
          </cell>
          <cell r="I779">
            <v>0.52954000000000001</v>
          </cell>
        </row>
        <row r="780">
          <cell r="D780">
            <v>7137</v>
          </cell>
          <cell r="E780" t="str">
            <v>TÊ PCV,SOLDAVEL, COM BUCHA DE LATÃO NA BOLSA CENTRAL, 90 GRAUS, 25MM X 1/2", PARA ÁGUA FRIA</v>
          </cell>
          <cell r="F780" t="str">
            <v>UN</v>
          </cell>
          <cell r="G780">
            <v>1</v>
          </cell>
          <cell r="H780" t="str">
            <v>7,80</v>
          </cell>
          <cell r="I780">
            <v>7.8</v>
          </cell>
        </row>
        <row r="781">
          <cell r="D781">
            <v>20083</v>
          </cell>
          <cell r="E781" t="str">
            <v>SOLUCAO LIMPADORA PARA PVC, FRASCO COM 1000 CM3</v>
          </cell>
          <cell r="F781" t="str">
            <v>UN</v>
          </cell>
          <cell r="G781">
            <v>1.2E-2</v>
          </cell>
          <cell r="H781" t="str">
            <v>41,81</v>
          </cell>
          <cell r="I781">
            <v>0.50172000000000005</v>
          </cell>
        </row>
        <row r="782">
          <cell r="D782">
            <v>38383</v>
          </cell>
          <cell r="E782" t="str">
            <v>LIXA D'AGUA EM FOLHA, GRAO 100</v>
          </cell>
          <cell r="F782" t="str">
            <v>UN</v>
          </cell>
          <cell r="G782">
            <v>4.4999999999999998E-2</v>
          </cell>
          <cell r="H782" t="str">
            <v>1,43</v>
          </cell>
          <cell r="I782">
            <v>6.4349999999999991E-2</v>
          </cell>
        </row>
        <row r="783">
          <cell r="D783">
            <v>88248</v>
          </cell>
          <cell r="E783" t="str">
            <v>AUXILIAR DE ENCANADOR OU BOMBEIRO HIDRAULICO COM ENCARGOS COMPLEMENTARES</v>
          </cell>
          <cell r="F783" t="str">
            <v>H</v>
          </cell>
          <cell r="G783">
            <v>0.12</v>
          </cell>
          <cell r="H783">
            <v>20.132683999999998</v>
          </cell>
          <cell r="I783">
            <v>2.4159220799999996</v>
          </cell>
        </row>
        <row r="784">
          <cell r="D784">
            <v>88267</v>
          </cell>
          <cell r="E784" t="str">
            <v>ENCANADOR OU BOMBEIRO HIDRÁULICO COM ENCARGOS COMPLEMENTARES</v>
          </cell>
          <cell r="F784" t="str">
            <v>H</v>
          </cell>
          <cell r="G784">
            <v>0.12</v>
          </cell>
          <cell r="H784">
            <v>28.593994000000002</v>
          </cell>
          <cell r="I784">
            <v>3.43127928</v>
          </cell>
        </row>
        <row r="785">
          <cell r="D785">
            <v>89440</v>
          </cell>
          <cell r="E785" t="str">
            <v>TE DE PVC SOLDAVEL AGUA FRIA 25MM - FORNECIMENTO E INSTALACAO</v>
          </cell>
          <cell r="F785" t="str">
            <v>UN</v>
          </cell>
          <cell r="I785">
            <v>7.9728113599999997</v>
          </cell>
        </row>
        <row r="786">
          <cell r="D786">
            <v>88248</v>
          </cell>
          <cell r="E786" t="str">
            <v>AUXILIAR DE ENCANADOR OU BOMBEIRO HIDRÁULICO COM ENCARGOS COMPLEMENTARES</v>
          </cell>
          <cell r="F786" t="str">
            <v>H</v>
          </cell>
          <cell r="G786">
            <v>0.12</v>
          </cell>
          <cell r="H786">
            <v>20.132683999999998</v>
          </cell>
          <cell r="I786">
            <v>2.4159220799999996</v>
          </cell>
        </row>
        <row r="787">
          <cell r="D787">
            <v>88267</v>
          </cell>
          <cell r="E787" t="str">
            <v>ENCANADOR OU BOMBEIRO HIDRÁULICO COM ENCARGOS COMPLEMENTARES</v>
          </cell>
          <cell r="F787" t="str">
            <v>H</v>
          </cell>
          <cell r="G787">
            <v>0.12</v>
          </cell>
          <cell r="H787">
            <v>28.593994000000002</v>
          </cell>
          <cell r="I787">
            <v>3.43127928</v>
          </cell>
        </row>
        <row r="788">
          <cell r="D788">
            <v>122</v>
          </cell>
          <cell r="E788" t="str">
            <v>ADESIVO PLASTICO PARA PVC, FRASCO COM 850 GR</v>
          </cell>
          <cell r="F788" t="str">
            <v>UN</v>
          </cell>
          <cell r="G788">
            <v>1.0999999999999999E-2</v>
          </cell>
          <cell r="H788" t="str">
            <v>48,14</v>
          </cell>
          <cell r="I788">
            <v>0.52954000000000001</v>
          </cell>
        </row>
        <row r="789">
          <cell r="D789">
            <v>7139</v>
          </cell>
          <cell r="E789" t="str">
            <v>TE SOLDAVEL, PVC, 90 GRAUS, 25 MM, PARA AGUA FRIA PREDIAL (NBR 5648)</v>
          </cell>
          <cell r="F789" t="str">
            <v>UN</v>
          </cell>
          <cell r="G789">
            <v>1</v>
          </cell>
          <cell r="H789" t="str">
            <v>1,03</v>
          </cell>
          <cell r="I789">
            <v>1.03</v>
          </cell>
        </row>
        <row r="790">
          <cell r="D790">
            <v>20083</v>
          </cell>
          <cell r="E790" t="str">
            <v>SOLUCAO LIMPADORA PARA PVC, FRASCO COM 1000 CM3</v>
          </cell>
          <cell r="F790" t="str">
            <v>UN</v>
          </cell>
          <cell r="G790">
            <v>1.2E-2</v>
          </cell>
          <cell r="H790" t="str">
            <v>41,81</v>
          </cell>
          <cell r="I790">
            <v>0.50172000000000005</v>
          </cell>
        </row>
        <row r="791">
          <cell r="D791">
            <v>38383</v>
          </cell>
          <cell r="E791" t="str">
            <v>LIXA D'AGUA EM FOLHA, GRAO 100</v>
          </cell>
          <cell r="F791" t="str">
            <v>UN</v>
          </cell>
          <cell r="G791">
            <v>4.4999999999999998E-2</v>
          </cell>
          <cell r="H791" t="str">
            <v>1,43</v>
          </cell>
          <cell r="I791">
            <v>6.4349999999999991E-2</v>
          </cell>
        </row>
        <row r="792">
          <cell r="D792">
            <v>89398</v>
          </cell>
          <cell r="E792" t="str">
            <v>TE, PVC, SOLDAVEL, DN 32MM, INSTALADO EM RAMAL OU SUB-RAMAL DE ÁGUA - FORNECIMENTO E INSTALAÇÃO. AF_12/2014</v>
          </cell>
          <cell r="F792" t="str">
            <v>UN</v>
          </cell>
          <cell r="I792">
            <v>15.688949363999999</v>
          </cell>
        </row>
        <row r="793">
          <cell r="D793">
            <v>122</v>
          </cell>
          <cell r="E793" t="str">
            <v>ADESIVO PLASTICO PARA PVC, FRASCO COM 850 GR</v>
          </cell>
          <cell r="F793" t="str">
            <v>UN</v>
          </cell>
          <cell r="G793">
            <v>1.4E-2</v>
          </cell>
          <cell r="H793" t="str">
            <v>48,14</v>
          </cell>
          <cell r="I793">
            <v>0.67396</v>
          </cell>
        </row>
        <row r="794">
          <cell r="D794">
            <v>7140</v>
          </cell>
          <cell r="E794" t="str">
            <v>TE SOLDAVEL, PVC, 90 GRAUS, 32 MM, PARA AGUA FRIA PREDIAL (NBR 5648)</v>
          </cell>
          <cell r="F794" t="str">
            <v>UN</v>
          </cell>
          <cell r="G794">
            <v>1</v>
          </cell>
          <cell r="H794" t="str">
            <v>2,58</v>
          </cell>
          <cell r="I794">
            <v>2.58</v>
          </cell>
        </row>
        <row r="795">
          <cell r="D795">
            <v>20083</v>
          </cell>
          <cell r="E795" t="str">
            <v>SOLUCAO LIMPADORA PARA PVC, FRASCO COM 1000 CM3</v>
          </cell>
          <cell r="F795" t="str">
            <v>UN</v>
          </cell>
          <cell r="G795">
            <v>1.7000000000000001E-2</v>
          </cell>
          <cell r="H795" t="str">
            <v>41,81</v>
          </cell>
          <cell r="I795">
            <v>0.71077000000000012</v>
          </cell>
        </row>
        <row r="796">
          <cell r="D796">
            <v>38383</v>
          </cell>
          <cell r="E796" t="str">
            <v>LIXA D'AGUA EM FOLHA, GRAO 100</v>
          </cell>
          <cell r="F796" t="str">
            <v>UN</v>
          </cell>
          <cell r="G796">
            <v>8.8999999999999996E-2</v>
          </cell>
          <cell r="H796" t="str">
            <v>1,43</v>
          </cell>
          <cell r="I796">
            <v>0.12726999999999999</v>
          </cell>
        </row>
        <row r="797">
          <cell r="D797">
            <v>88248</v>
          </cell>
          <cell r="E797" t="str">
            <v>AUXILIAR DE ENCANADOR OU BOMBEIRO HIDRÁULICO COM ENCARGOS COMPLEMENTARES</v>
          </cell>
          <cell r="F797" t="str">
            <v>H</v>
          </cell>
          <cell r="G797">
            <v>0.23799999999999999</v>
          </cell>
          <cell r="H797">
            <v>20.132683999999998</v>
          </cell>
          <cell r="I797">
            <v>4.7915787919999993</v>
          </cell>
        </row>
        <row r="798">
          <cell r="D798">
            <v>88267</v>
          </cell>
          <cell r="E798" t="str">
            <v>ENCANADOR OU BOMBEIRO HIDRÁULICO COM ENCARGOS COMPLEMENTARES</v>
          </cell>
          <cell r="F798" t="str">
            <v>H</v>
          </cell>
          <cell r="G798">
            <v>0.23799999999999999</v>
          </cell>
          <cell r="H798">
            <v>28.593994000000002</v>
          </cell>
          <cell r="I798">
            <v>6.8053705720000002</v>
          </cell>
        </row>
        <row r="799">
          <cell r="D799">
            <v>89628</v>
          </cell>
          <cell r="E799" t="str">
            <v>TE DE PVC SOLDAVEL AGUA FRIA 60MM - FORNECIMENTO E INSTALACAO</v>
          </cell>
          <cell r="F799" t="str">
            <v>UN</v>
          </cell>
          <cell r="I799">
            <v>33.471375260000002</v>
          </cell>
        </row>
        <row r="800">
          <cell r="D800">
            <v>88248</v>
          </cell>
          <cell r="E800" t="str">
            <v>AUXILIAR DE ENCANADOR OU BOMBEIRO HIDRÁULICO COM ENCARGOS COMPLEMENTARES</v>
          </cell>
          <cell r="F800" t="str">
            <v>H</v>
          </cell>
          <cell r="G800">
            <v>0.17</v>
          </cell>
          <cell r="H800">
            <v>20.132683999999998</v>
          </cell>
          <cell r="I800">
            <v>3.4225562799999998</v>
          </cell>
        </row>
        <row r="801">
          <cell r="D801">
            <v>88267</v>
          </cell>
          <cell r="E801" t="str">
            <v>ENCANADOR OU BOMBEIRO HIDRÁULICO COM ENCARGOS COMPLEMENTARES</v>
          </cell>
          <cell r="F801" t="str">
            <v>H</v>
          </cell>
          <cell r="G801">
            <v>0.17</v>
          </cell>
          <cell r="H801">
            <v>28.593994000000002</v>
          </cell>
          <cell r="I801">
            <v>4.8609789800000005</v>
          </cell>
        </row>
        <row r="802">
          <cell r="D802">
            <v>122</v>
          </cell>
          <cell r="E802" t="str">
            <v>ADESIVO PLASTICO PARA PVC, FRASCO COM 850 GR</v>
          </cell>
          <cell r="F802" t="str">
            <v>UN</v>
          </cell>
          <cell r="G802">
            <v>3.5000000000000003E-2</v>
          </cell>
          <cell r="H802" t="str">
            <v>48,14</v>
          </cell>
          <cell r="I802">
            <v>1.6849000000000003</v>
          </cell>
        </row>
        <row r="803">
          <cell r="D803">
            <v>7143</v>
          </cell>
          <cell r="E803" t="str">
            <v>TE SOLDAVEL, PVC, 90 GRAUS, 60 MM, PARA AGUA FRIA PREDIAL (NBR 5648)</v>
          </cell>
          <cell r="F803" t="str">
            <v>UN</v>
          </cell>
          <cell r="G803">
            <v>1</v>
          </cell>
          <cell r="H803" t="str">
            <v>21,56</v>
          </cell>
          <cell r="I803">
            <v>21.56</v>
          </cell>
        </row>
        <row r="804">
          <cell r="D804">
            <v>20083</v>
          </cell>
          <cell r="E804" t="str">
            <v>SOLUCAO LIMPADORA PARA PVC, FRASCO COM 1000 CM3</v>
          </cell>
          <cell r="F804" t="str">
            <v>UN</v>
          </cell>
          <cell r="G804">
            <v>4.4999999999999998E-2</v>
          </cell>
          <cell r="H804" t="str">
            <v>41,81</v>
          </cell>
          <cell r="I804">
            <v>1.8814500000000001</v>
          </cell>
        </row>
        <row r="805">
          <cell r="D805">
            <v>38383</v>
          </cell>
          <cell r="E805" t="str">
            <v>LIXA D'AGUA EM FOLHA, GRAO 100</v>
          </cell>
          <cell r="F805" t="str">
            <v>UN</v>
          </cell>
          <cell r="G805">
            <v>4.2999999999999997E-2</v>
          </cell>
          <cell r="H805" t="str">
            <v>1,43</v>
          </cell>
          <cell r="I805">
            <v>6.1489999999999989E-2</v>
          </cell>
        </row>
        <row r="806">
          <cell r="D806">
            <v>89442</v>
          </cell>
          <cell r="E806" t="str">
            <v>TÊ DE REDUÇÃO, PVC, SOLDÁVEL, DN 25MM X 20MM, INSTALADO EM RAMAL DE DISTRIBUIÇÃO DE ÁGUA - FORNECIMENTO E INSTALAÇÃO. AF_12/2014</v>
          </cell>
          <cell r="F806" t="str">
            <v>UN</v>
          </cell>
          <cell r="I806">
            <v>9.4028113599999994</v>
          </cell>
        </row>
        <row r="807">
          <cell r="D807">
            <v>88248</v>
          </cell>
          <cell r="E807" t="str">
            <v>AUXILIAR DE ENCANADOR OU BOMBEIRO HIDRÁULICO COM ENCARGOS COMPLEMENTARES</v>
          </cell>
          <cell r="F807" t="str">
            <v>H</v>
          </cell>
          <cell r="G807">
            <v>0.12</v>
          </cell>
          <cell r="H807">
            <v>20.132683999999998</v>
          </cell>
          <cell r="I807">
            <v>2.4159220799999996</v>
          </cell>
        </row>
        <row r="808">
          <cell r="D808">
            <v>88267</v>
          </cell>
          <cell r="E808" t="str">
            <v>ENCANADOR OU BOMBEIRO HIDRÁULICO COM ENCARGOS COMPLEMENTARES</v>
          </cell>
          <cell r="F808" t="str">
            <v>H</v>
          </cell>
          <cell r="G808">
            <v>0.12</v>
          </cell>
          <cell r="H808">
            <v>28.593994000000002</v>
          </cell>
          <cell r="I808">
            <v>3.43127928</v>
          </cell>
        </row>
        <row r="809">
          <cell r="D809">
            <v>122</v>
          </cell>
          <cell r="E809" t="str">
            <v>ADESIVO PLASTICO PARA PVC, FRASCO COM 850 GR</v>
          </cell>
          <cell r="F809" t="str">
            <v>UN</v>
          </cell>
          <cell r="G809">
            <v>1.0999999999999999E-2</v>
          </cell>
          <cell r="H809" t="str">
            <v>48,14</v>
          </cell>
          <cell r="I809">
            <v>0.52954000000000001</v>
          </cell>
        </row>
        <row r="810">
          <cell r="D810">
            <v>7104</v>
          </cell>
          <cell r="E810" t="str">
            <v>TE DE REDUCAO, PVC, SOLDAVEL, 90 GRAUS, 25 MM X 20 MM, PARA AGUA FRIA PREDIAL</v>
          </cell>
          <cell r="F810" t="str">
            <v>UN</v>
          </cell>
          <cell r="G810">
            <v>1</v>
          </cell>
          <cell r="H810" t="str">
            <v>2,46</v>
          </cell>
          <cell r="I810">
            <v>2.46</v>
          </cell>
        </row>
        <row r="811">
          <cell r="D811">
            <v>20083</v>
          </cell>
          <cell r="E811" t="str">
            <v>SOLUCAO LIMPADORA PARA PVC, FRASCO COM 1000 CM3</v>
          </cell>
          <cell r="F811" t="str">
            <v>UN</v>
          </cell>
          <cell r="G811">
            <v>1.2E-2</v>
          </cell>
          <cell r="H811" t="str">
            <v>41,81</v>
          </cell>
          <cell r="I811">
            <v>0.50172000000000005</v>
          </cell>
        </row>
        <row r="812">
          <cell r="D812">
            <v>38383</v>
          </cell>
          <cell r="E812" t="str">
            <v>LIXA D'AGUA EM FOLHA, GRAO 100</v>
          </cell>
          <cell r="F812" t="str">
            <v>UN</v>
          </cell>
          <cell r="G812">
            <v>4.4999999999999998E-2</v>
          </cell>
          <cell r="H812" t="str">
            <v>1,43</v>
          </cell>
          <cell r="I812">
            <v>6.4349999999999991E-2</v>
          </cell>
        </row>
        <row r="813">
          <cell r="D813">
            <v>89445</v>
          </cell>
          <cell r="E813" t="str">
            <v>TÊ DE REDUÇÃO, PVC, SOLDÁVEL, DN 32MM X 25MM, INSTALADO EM RAMAL DE DISTRIBUIÇÃO DE ÁGUA - FORNECIMENTO E INSTALAÇÃO. AF_12/2014</v>
          </cell>
          <cell r="F813" t="str">
            <v>UN</v>
          </cell>
          <cell r="I813">
            <v>13.218434953999999</v>
          </cell>
        </row>
        <row r="814">
          <cell r="D814">
            <v>88248</v>
          </cell>
          <cell r="E814" t="str">
            <v>AUXILIAR DE ENCANADOR OU BOMBEIRO HIDRÁULICO COM ENCARGOS COMPLEMENTARES</v>
          </cell>
          <cell r="F814" t="str">
            <v>H</v>
          </cell>
          <cell r="G814">
            <v>0.14299999999999999</v>
          </cell>
          <cell r="H814">
            <v>20.132683999999998</v>
          </cell>
          <cell r="I814">
            <v>2.8789738119999995</v>
          </cell>
        </row>
        <row r="815">
          <cell r="D815">
            <v>88267</v>
          </cell>
          <cell r="E815" t="str">
            <v>ENCANADOR OU BOMBEIRO HIDRÁULICO COM ENCARGOS COMPLEMENTARES</v>
          </cell>
          <cell r="F815" t="str">
            <v>H</v>
          </cell>
          <cell r="G815">
            <v>0.14299999999999999</v>
          </cell>
          <cell r="H815">
            <v>28.593994000000002</v>
          </cell>
          <cell r="I815">
            <v>4.0889411420000004</v>
          </cell>
        </row>
        <row r="816">
          <cell r="D816">
            <v>122</v>
          </cell>
          <cell r="E816" t="str">
            <v>ADESIVO PLASTICO PARA PVC, FRASCO COM 850 GR</v>
          </cell>
          <cell r="F816" t="str">
            <v>UN</v>
          </cell>
          <cell r="G816">
            <v>1.4E-2</v>
          </cell>
          <cell r="H816" t="str">
            <v>48,14</v>
          </cell>
          <cell r="I816">
            <v>0.67396</v>
          </cell>
        </row>
        <row r="817">
          <cell r="D817">
            <v>7136</v>
          </cell>
          <cell r="E817" t="str">
            <v>TE DE REDUCAO, PVC, SOLDAVEL, 90 GRAUS, 32 MM X 25 MM, PARA AGUA FRIA PREDIAL</v>
          </cell>
          <cell r="F817" t="str">
            <v>UN</v>
          </cell>
          <cell r="G817">
            <v>1</v>
          </cell>
          <cell r="H817" t="str">
            <v>4,79</v>
          </cell>
          <cell r="I817">
            <v>4.79</v>
          </cell>
        </row>
        <row r="818">
          <cell r="D818">
            <v>20083</v>
          </cell>
          <cell r="E818" t="str">
            <v>SOLUCAO LIMPADORA PARA PVC, FRASCO COM 1000 CM3</v>
          </cell>
          <cell r="F818" t="str">
            <v>UN</v>
          </cell>
          <cell r="G818">
            <v>1.7000000000000001E-2</v>
          </cell>
          <cell r="H818" t="str">
            <v>41,81</v>
          </cell>
          <cell r="I818">
            <v>0.71077000000000012</v>
          </cell>
        </row>
        <row r="819">
          <cell r="D819">
            <v>38383</v>
          </cell>
          <cell r="E819" t="str">
            <v>LIXA D'AGUA EM FOLHA, GRAO 100</v>
          </cell>
          <cell r="F819" t="str">
            <v>UN</v>
          </cell>
          <cell r="G819">
            <v>5.2999999999999999E-2</v>
          </cell>
          <cell r="H819" t="str">
            <v>1,43</v>
          </cell>
          <cell r="I819">
            <v>7.5789999999999996E-2</v>
          </cell>
        </row>
        <row r="820">
          <cell r="D820">
            <v>89624</v>
          </cell>
          <cell r="E820" t="str">
            <v>TÊ DE REDUÇÃO, PVC, SOLDÁVEL, DN 40MM X 32MM, INSTALADO EM PRUMADA DE ÁGUA - FORNECIMENTO E INSTALAÇÃO. AF_12/2014</v>
          </cell>
          <cell r="F820" t="str">
            <v>UN</v>
          </cell>
          <cell r="I820">
            <v>14.115904682</v>
          </cell>
        </row>
        <row r="821">
          <cell r="D821">
            <v>88248</v>
          </cell>
          <cell r="E821" t="str">
            <v>AUXILIAR DE ENCANADOR OU BOMBEIRO HIDRÁULICO COM ENCARGOS COMPLEMENTARES</v>
          </cell>
          <cell r="F821" t="str">
            <v>H</v>
          </cell>
          <cell r="G821">
            <v>0.11899999999999999</v>
          </cell>
          <cell r="H821">
            <v>20.132683999999998</v>
          </cell>
          <cell r="I821">
            <v>2.3957893959999996</v>
          </cell>
        </row>
        <row r="822">
          <cell r="D822">
            <v>88267</v>
          </cell>
          <cell r="E822" t="str">
            <v>ENCANADOR OU BOMBEIRO HIDRÁULICO COM ENCARGOS COMPLEMENTARES</v>
          </cell>
          <cell r="F822" t="str">
            <v>H</v>
          </cell>
          <cell r="G822">
            <v>0.11899999999999999</v>
          </cell>
          <cell r="H822">
            <v>28.593994000000002</v>
          </cell>
          <cell r="I822">
            <v>3.4026852860000001</v>
          </cell>
        </row>
        <row r="823">
          <cell r="D823">
            <v>122</v>
          </cell>
          <cell r="E823" t="str">
            <v>ADESIVO PLASTICO PARA PVC, FRASCO COM 850 GR</v>
          </cell>
          <cell r="F823" t="str">
            <v>UN</v>
          </cell>
          <cell r="G823">
            <v>1.7999999999999999E-2</v>
          </cell>
          <cell r="H823" t="str">
            <v>48,14</v>
          </cell>
          <cell r="I823">
            <v>0.86651999999999996</v>
          </cell>
        </row>
        <row r="824">
          <cell r="D824">
            <v>7128</v>
          </cell>
          <cell r="E824" t="str">
            <v>TE DE REDUCAO, PVC, SOLDAVEL, 90 GRAUS, 40 MM X 32 MM, PARA AGUA FRIA PREDIAL</v>
          </cell>
          <cell r="F824" t="str">
            <v>UN</v>
          </cell>
          <cell r="G824">
            <v>1</v>
          </cell>
          <cell r="H824" t="str">
            <v>6,53</v>
          </cell>
          <cell r="I824">
            <v>6.53</v>
          </cell>
        </row>
        <row r="825">
          <cell r="D825">
            <v>20083</v>
          </cell>
          <cell r="E825" t="str">
            <v>SOLUCAO LIMPADORA PARA PVC, FRASCO COM 1000 CM3</v>
          </cell>
          <cell r="F825" t="str">
            <v>UN</v>
          </cell>
          <cell r="G825">
            <v>2.1000000000000001E-2</v>
          </cell>
          <cell r="H825" t="str">
            <v>41,81</v>
          </cell>
          <cell r="I825">
            <v>0.87801000000000007</v>
          </cell>
        </row>
        <row r="826">
          <cell r="D826">
            <v>38383</v>
          </cell>
          <cell r="E826" t="str">
            <v>LIXA D'AGUA EM FOLHA, GRAO 100</v>
          </cell>
          <cell r="F826" t="str">
            <v>UN</v>
          </cell>
          <cell r="G826">
            <v>0.03</v>
          </cell>
          <cell r="H826" t="str">
            <v>1,43</v>
          </cell>
          <cell r="I826">
            <v>4.2899999999999994E-2</v>
          </cell>
        </row>
        <row r="827">
          <cell r="D827">
            <v>89630</v>
          </cell>
          <cell r="E827" t="str">
            <v>TE DE REDUÇÃO, PVC, SOLDÁVEL, DN 75MM X 50MM, INSTALADO EM PRUMADA DE ÁGUA - FORNECIMENTO E INSTALAÇÃO. AF_12/2014</v>
          </cell>
          <cell r="F827" t="str">
            <v>UN</v>
          </cell>
          <cell r="I827">
            <v>50.149245702000002</v>
          </cell>
        </row>
        <row r="828">
          <cell r="D828">
            <v>88248</v>
          </cell>
          <cell r="E828" t="str">
            <v>AUXILIAR DE ENCANADOR OU BOMBEIRO HIDRÁULICO COM ENCARGOS COMPLEMENTARES</v>
          </cell>
          <cell r="F828" t="str">
            <v>H</v>
          </cell>
          <cell r="G828">
            <v>0.20899999999999999</v>
          </cell>
          <cell r="H828">
            <v>20.132683999999998</v>
          </cell>
          <cell r="I828">
            <v>4.2077309559999989</v>
          </cell>
        </row>
        <row r="829">
          <cell r="D829">
            <v>88267</v>
          </cell>
          <cell r="E829" t="str">
            <v>ENCANADOR OU BOMBEIRO HIDRÁULICO COM ENCARGOS COMPLEMENTARES</v>
          </cell>
          <cell r="F829" t="str">
            <v>H</v>
          </cell>
          <cell r="G829">
            <v>0.20899999999999999</v>
          </cell>
          <cell r="H829">
            <v>28.593994000000002</v>
          </cell>
          <cell r="I829">
            <v>5.9761447460000001</v>
          </cell>
        </row>
        <row r="830">
          <cell r="D830">
            <v>122</v>
          </cell>
          <cell r="E830" t="str">
            <v>ADESIVO PLASTICO PARA PVC, FRASCO COM 850 GR</v>
          </cell>
          <cell r="F830" t="str">
            <v>UN</v>
          </cell>
          <cell r="G830">
            <v>0.06</v>
          </cell>
          <cell r="H830" t="str">
            <v>48,14</v>
          </cell>
          <cell r="I830">
            <v>2.8883999999999999</v>
          </cell>
        </row>
        <row r="831">
          <cell r="D831">
            <v>7132</v>
          </cell>
          <cell r="E831" t="str">
            <v>TE DE REDUCAO, PVC, SOLDAVEL, 90 GRAUS, 75 MM X 50 MM, PARA AGUA FRIA PREDIAL</v>
          </cell>
          <cell r="F831" t="str">
            <v>UN</v>
          </cell>
          <cell r="G831">
            <v>1</v>
          </cell>
          <cell r="H831" t="str">
            <v>33,74</v>
          </cell>
          <cell r="I831">
            <v>33.74</v>
          </cell>
        </row>
        <row r="832">
          <cell r="D832">
            <v>20083</v>
          </cell>
          <cell r="E832" t="str">
            <v>SOLUCAO LIMPADORA PARA PVC, FRASCO COM 1000 CM3</v>
          </cell>
          <cell r="F832" t="str">
            <v>UN</v>
          </cell>
          <cell r="G832">
            <v>7.8E-2</v>
          </cell>
          <cell r="H832" t="str">
            <v>41,81</v>
          </cell>
          <cell r="I832">
            <v>3.26118</v>
          </cell>
        </row>
        <row r="833">
          <cell r="D833">
            <v>38383</v>
          </cell>
          <cell r="E833" t="str">
            <v>LIXA D'AGUA EM FOLHA, GRAO 100</v>
          </cell>
          <cell r="F833" t="str">
            <v>UN</v>
          </cell>
          <cell r="G833">
            <v>5.2999999999999999E-2</v>
          </cell>
          <cell r="H833" t="str">
            <v>1,43</v>
          </cell>
          <cell r="I833">
            <v>7.5789999999999996E-2</v>
          </cell>
        </row>
        <row r="834">
          <cell r="D834">
            <v>89401</v>
          </cell>
          <cell r="E834" t="str">
            <v>TUBO DE PVC SOLDAVEL, SEM CONEXOES 20MM , 750 KPA - FORNECIMENTO E INSTALACAO</v>
          </cell>
          <cell r="F834" t="str">
            <v>M</v>
          </cell>
          <cell r="I834">
            <v>6.8836377659999997</v>
          </cell>
        </row>
        <row r="835">
          <cell r="D835">
            <v>88248</v>
          </cell>
          <cell r="E835" t="str">
            <v>AUXILIAR DE ENCANADOR OU BOMBEIRO HIDRÁULICO COM ENCARGOS COMPLEMENTARES</v>
          </cell>
          <cell r="F835" t="str">
            <v>H</v>
          </cell>
          <cell r="G835">
            <v>9.7000000000000003E-2</v>
          </cell>
          <cell r="H835">
            <v>20.132683999999998</v>
          </cell>
          <cell r="I835">
            <v>1.9528703479999998</v>
          </cell>
        </row>
        <row r="836">
          <cell r="D836">
            <v>88267</v>
          </cell>
          <cell r="E836" t="str">
            <v>ENCANADOR OU BOMBEIRO HIDRÁULICO COM ENCARGOS COMPLEMENTARES</v>
          </cell>
          <cell r="F836" t="str">
            <v>H</v>
          </cell>
          <cell r="G836">
            <v>9.7000000000000003E-2</v>
          </cell>
          <cell r="H836">
            <v>28.593994000000002</v>
          </cell>
          <cell r="I836">
            <v>2.7736174180000002</v>
          </cell>
        </row>
        <row r="837">
          <cell r="D837">
            <v>9867</v>
          </cell>
          <cell r="E837" t="str">
            <v>TUBO PVC, SOLDAVEL, DN 20 MM, AGUA FRIA (NBR-5648)</v>
          </cell>
          <cell r="F837" t="str">
            <v>M</v>
          </cell>
          <cell r="G837">
            <v>1.0609999999999999</v>
          </cell>
          <cell r="H837" t="str">
            <v>1,99</v>
          </cell>
          <cell r="I837">
            <v>2.1113899999999997</v>
          </cell>
        </row>
        <row r="838">
          <cell r="D838">
            <v>38383</v>
          </cell>
          <cell r="E838" t="str">
            <v>LIXA D'AGUA EM FOLHA, GRAO 100</v>
          </cell>
          <cell r="F838" t="str">
            <v>UN</v>
          </cell>
          <cell r="G838">
            <v>3.2000000000000001E-2</v>
          </cell>
          <cell r="H838" t="str">
            <v>1,43</v>
          </cell>
          <cell r="I838">
            <v>4.5760000000000002E-2</v>
          </cell>
        </row>
        <row r="839">
          <cell r="D839">
            <v>89402</v>
          </cell>
          <cell r="E839" t="str">
            <v>TUBO DE PVC SOLDAVEL, SEM CONEXOES 25MM , 750 KPA - FORNECIMENTO E INSTALACAO</v>
          </cell>
          <cell r="F839" t="str">
            <v>M</v>
          </cell>
          <cell r="I839">
            <v>8.3614946139999997</v>
          </cell>
        </row>
        <row r="840">
          <cell r="D840">
            <v>88248</v>
          </cell>
          <cell r="E840" t="str">
            <v>AUXILIAR DE ENCANADOR OU BOMBEIRO HIDRÁULICO COM ENCARGOS COMPLEMENTARES</v>
          </cell>
          <cell r="F840" t="str">
            <v>H</v>
          </cell>
          <cell r="G840">
            <v>0.113</v>
          </cell>
          <cell r="H840">
            <v>20.132683999999998</v>
          </cell>
          <cell r="I840">
            <v>2.274993292</v>
          </cell>
        </row>
        <row r="841">
          <cell r="D841">
            <v>88267</v>
          </cell>
          <cell r="E841" t="str">
            <v>ENCANADOR OU BOMBEIRO HIDRÁULICO COM ENCARGOS COMPLEMENTARES</v>
          </cell>
          <cell r="F841" t="str">
            <v>H</v>
          </cell>
          <cell r="G841">
            <v>0.113</v>
          </cell>
          <cell r="H841">
            <v>28.593994000000002</v>
          </cell>
          <cell r="I841">
            <v>3.2311213220000004</v>
          </cell>
        </row>
        <row r="842">
          <cell r="D842">
            <v>9868</v>
          </cell>
          <cell r="E842" t="str">
            <v>TUBO PVC, SOLDAVEL, DN 25 MM, AGUA FRIA (NBR-5648)</v>
          </cell>
          <cell r="F842" t="str">
            <v>M</v>
          </cell>
          <cell r="G842">
            <v>1.0609999999999999</v>
          </cell>
          <cell r="H842" t="str">
            <v>2,64</v>
          </cell>
          <cell r="I842">
            <v>2.80104</v>
          </cell>
        </row>
        <row r="843">
          <cell r="D843">
            <v>38383</v>
          </cell>
          <cell r="E843" t="str">
            <v>LIXA D'AGUA EM FOLHA, GRAO 100</v>
          </cell>
          <cell r="F843" t="str">
            <v>UN</v>
          </cell>
          <cell r="G843">
            <v>3.7999999999999999E-2</v>
          </cell>
          <cell r="H843" t="str">
            <v>1,43</v>
          </cell>
          <cell r="I843">
            <v>5.4339999999999999E-2</v>
          </cell>
        </row>
        <row r="844">
          <cell r="D844">
            <v>1029</v>
          </cell>
          <cell r="E844" t="str">
            <v>TUBO PVC RIGIDO SOLDÁVEL MARROM PARA ÁGUA, D= 32MM (1")</v>
          </cell>
          <cell r="F844" t="str">
            <v>M</v>
          </cell>
          <cell r="I844">
            <v>5.9531478800000004</v>
          </cell>
        </row>
        <row r="845">
          <cell r="D845">
            <v>138</v>
          </cell>
          <cell r="E845" t="str">
            <v>ADESIVO PVC EM FRASCO DE 850 GRAMAS</v>
          </cell>
          <cell r="F845" t="str">
            <v>KG</v>
          </cell>
          <cell r="G845">
            <v>6.9999999999999999E-4</v>
          </cell>
          <cell r="H845" t="str">
            <v>46,44</v>
          </cell>
          <cell r="I845">
            <v>3.2507999999999995E-2</v>
          </cell>
        </row>
        <row r="846">
          <cell r="D846">
            <v>2036</v>
          </cell>
          <cell r="E846" t="str">
            <v>SOLUÇÃO LIMPADORA PVC</v>
          </cell>
          <cell r="F846" t="str">
            <v>L</v>
          </cell>
          <cell r="G846">
            <v>2.9999999999999997E-4</v>
          </cell>
          <cell r="H846" t="str">
            <v>34,28</v>
          </cell>
          <cell r="I846">
            <v>1.0284E-2</v>
          </cell>
        </row>
        <row r="847">
          <cell r="D847">
            <v>88267</v>
          </cell>
          <cell r="E847" t="str">
            <v>ENCANADOR OU BOMBEIRO HIDRÁULICO COM ENCARGOS COMPLEMENTARES</v>
          </cell>
          <cell r="F847" t="str">
            <v>H</v>
          </cell>
          <cell r="G847">
            <v>0.13</v>
          </cell>
          <cell r="H847">
            <v>28.593994000000002</v>
          </cell>
          <cell r="I847">
            <v>3.7172192200000005</v>
          </cell>
        </row>
        <row r="848">
          <cell r="D848">
            <v>88316</v>
          </cell>
          <cell r="E848" t="str">
            <v>SERVENTE COM ENCARGOS COMPLEMENTARES</v>
          </cell>
          <cell r="F848" t="str">
            <v>H</v>
          </cell>
          <cell r="G848">
            <v>0.13</v>
          </cell>
          <cell r="H848">
            <v>16.870282</v>
          </cell>
          <cell r="I848">
            <v>2.19313666</v>
          </cell>
        </row>
        <row r="849">
          <cell r="D849">
            <v>9869</v>
          </cell>
          <cell r="E849" t="str">
            <v>TUBO PVC, SOLDAVEL, DN 32MM, ÁGUA FRIA (NBR- 5648)</v>
          </cell>
          <cell r="F849" t="str">
            <v>M</v>
          </cell>
          <cell r="G849">
            <v>1.01</v>
          </cell>
          <cell r="H849" t="str">
            <v>5,67</v>
          </cell>
          <cell r="I849">
            <v>5.7267000000000001</v>
          </cell>
        </row>
        <row r="850">
          <cell r="D850">
            <v>2483</v>
          </cell>
          <cell r="E850" t="str">
            <v>ENCHIMENTO DE RASGOS EM ALVENARIA E CONCRETO PARA TUBULAÇÃO DIÂM 1/2" A 1"</v>
          </cell>
          <cell r="F850" t="str">
            <v>M</v>
          </cell>
          <cell r="G850">
            <v>1.01</v>
          </cell>
          <cell r="H850" t="str">
            <v>2,32</v>
          </cell>
          <cell r="I850">
            <v>2.3431999999999999</v>
          </cell>
        </row>
        <row r="851">
          <cell r="D851">
            <v>1030</v>
          </cell>
          <cell r="E851" t="str">
            <v>TUBO PVC RIGIDO SOLDÁVEL MARROM PARA ÁGUA, D= 40MM (1 1/4")</v>
          </cell>
          <cell r="F851" t="str">
            <v>M</v>
          </cell>
          <cell r="I851">
            <v>31.249191200000002</v>
          </cell>
        </row>
        <row r="852">
          <cell r="D852">
            <v>138</v>
          </cell>
          <cell r="E852" t="str">
            <v>ADESIVO PVC EM FRASCO DE 850 GRAMAS</v>
          </cell>
          <cell r="F852" t="str">
            <v>KG</v>
          </cell>
          <cell r="G852">
            <v>8.0000000000000004E-4</v>
          </cell>
          <cell r="H852" t="str">
            <v>46,44</v>
          </cell>
          <cell r="I852">
            <v>3.7151999999999998E-2</v>
          </cell>
        </row>
        <row r="853">
          <cell r="D853">
            <v>2036</v>
          </cell>
          <cell r="E853" t="str">
            <v>SOLUÇÃO LIMPADORA PVC</v>
          </cell>
          <cell r="F853" t="str">
            <v>L</v>
          </cell>
          <cell r="G853">
            <v>2.9999999999999997E-4</v>
          </cell>
          <cell r="H853" t="str">
            <v>34,28</v>
          </cell>
          <cell r="I853">
            <v>1.0284E-2</v>
          </cell>
        </row>
        <row r="854">
          <cell r="D854">
            <v>88267</v>
          </cell>
          <cell r="E854" t="str">
            <v>ENCANADOR OU BOMBEIRO HIDRÁULICO COM ENCARGOS COMPLEMENTARES</v>
          </cell>
          <cell r="F854" t="str">
            <v>H</v>
          </cell>
          <cell r="G854">
            <v>0.2</v>
          </cell>
          <cell r="H854">
            <v>28.593994000000002</v>
          </cell>
          <cell r="I854">
            <v>5.718798800000001</v>
          </cell>
        </row>
        <row r="855">
          <cell r="D855">
            <v>88316</v>
          </cell>
          <cell r="E855" t="str">
            <v>SERVENTE COM ENCARGOS COMPLEMENTARES</v>
          </cell>
          <cell r="F855" t="str">
            <v>H</v>
          </cell>
          <cell r="G855">
            <v>0.2</v>
          </cell>
          <cell r="H855">
            <v>16.870282</v>
          </cell>
          <cell r="I855">
            <v>3.3740564000000002</v>
          </cell>
        </row>
        <row r="856">
          <cell r="D856">
            <v>9874</v>
          </cell>
          <cell r="E856" t="str">
            <v>TUBO PVC, SOLDAVEL, DN 40MM, ÁGUA FRIA (NBR- 5648)</v>
          </cell>
          <cell r="F856" t="str">
            <v>M</v>
          </cell>
          <cell r="G856">
            <v>1.01</v>
          </cell>
          <cell r="H856" t="str">
            <v>8,27</v>
          </cell>
          <cell r="I856">
            <v>8.3527000000000005</v>
          </cell>
        </row>
        <row r="857">
          <cell r="D857">
            <v>2477</v>
          </cell>
          <cell r="E857" t="str">
            <v>RASGOS EM ALVENARIA PARA PASSAGEM DE TUBULAÇÃO DIÂM 1 1/4" A 2"</v>
          </cell>
          <cell r="F857" t="str">
            <v>M</v>
          </cell>
          <cell r="G857">
            <v>1.01</v>
          </cell>
          <cell r="H857">
            <v>7.21</v>
          </cell>
          <cell r="I857">
            <v>7.2820999999999998</v>
          </cell>
        </row>
        <row r="858">
          <cell r="D858">
            <v>2484</v>
          </cell>
          <cell r="E858" t="str">
            <v>ENCHIMENTO DE RASGOS EM ALVENARIA E CONCRETO PARA TUBULAÇÃO DIÂM 1 1/4" A 2"</v>
          </cell>
          <cell r="F858" t="str">
            <v>M</v>
          </cell>
          <cell r="G858">
            <v>1.01</v>
          </cell>
          <cell r="H858">
            <v>6.41</v>
          </cell>
          <cell r="I858">
            <v>6.4741</v>
          </cell>
        </row>
        <row r="859">
          <cell r="D859">
            <v>1033</v>
          </cell>
          <cell r="E859" t="str">
            <v>TUBO PVC RIGIDO SOLDÁVEL MARROM PARA ÁGUA, D= 75MM (2 1/2")</v>
          </cell>
          <cell r="F859" t="str">
            <v>M</v>
          </cell>
          <cell r="I859">
            <v>58.139745159999997</v>
          </cell>
        </row>
        <row r="860">
          <cell r="D860">
            <v>138</v>
          </cell>
          <cell r="E860" t="str">
            <v>ADESIVO PVC EM FRASCO DE 850 GRAMAS</v>
          </cell>
          <cell r="F860" t="str">
            <v>KG</v>
          </cell>
          <cell r="G860">
            <v>2.2000000000000001E-3</v>
          </cell>
          <cell r="H860" t="str">
            <v>46,44</v>
          </cell>
          <cell r="I860">
            <v>0.10216799999999999</v>
          </cell>
        </row>
        <row r="861">
          <cell r="D861">
            <v>2036</v>
          </cell>
          <cell r="E861" t="str">
            <v>SOLUÇÃO LIMPADORA PVC</v>
          </cell>
          <cell r="F861" t="str">
            <v>L</v>
          </cell>
          <cell r="G861">
            <v>8.0000000000000004E-4</v>
          </cell>
          <cell r="H861" t="str">
            <v>34,28</v>
          </cell>
          <cell r="I861">
            <v>2.7424000000000004E-2</v>
          </cell>
        </row>
        <row r="862">
          <cell r="D862">
            <v>88267</v>
          </cell>
          <cell r="E862" t="str">
            <v>ENCANADOR OU BOMBEIRO HIDRÁULICO COM ENCARGOS COMPLEMENTARES</v>
          </cell>
          <cell r="F862" t="str">
            <v>H</v>
          </cell>
          <cell r="G862">
            <v>0.41</v>
          </cell>
          <cell r="H862">
            <v>28.593994000000002</v>
          </cell>
          <cell r="I862">
            <v>11.723537540000001</v>
          </cell>
        </row>
        <row r="863">
          <cell r="D863">
            <v>88316</v>
          </cell>
          <cell r="E863" t="str">
            <v>SERVENTE COM ENCARGOS COMPLEMENTARES</v>
          </cell>
          <cell r="F863" t="str">
            <v>H</v>
          </cell>
          <cell r="G863">
            <v>0.41</v>
          </cell>
          <cell r="H863">
            <v>16.870282</v>
          </cell>
          <cell r="I863">
            <v>6.9168156199999995</v>
          </cell>
        </row>
        <row r="864">
          <cell r="D864">
            <v>9871</v>
          </cell>
          <cell r="E864" t="str">
            <v>TUBO PVC, SOLDAVEL, DN 75MM, ÁGUA FRIA (NBR- 5648)</v>
          </cell>
          <cell r="F864" t="str">
            <v>M</v>
          </cell>
          <cell r="G864">
            <v>1.01</v>
          </cell>
          <cell r="H864" t="str">
            <v>22,41</v>
          </cell>
          <cell r="I864">
            <v>22.6341</v>
          </cell>
        </row>
        <row r="865">
          <cell r="D865">
            <v>2478</v>
          </cell>
          <cell r="E865" t="str">
            <v>RASGOS EM ALVENARIA PARA PASSAGEM DE TUBULAÇÃO DIÂM 2 1/2" A 4"</v>
          </cell>
          <cell r="F865" t="str">
            <v>M</v>
          </cell>
          <cell r="G865">
            <v>1.01</v>
          </cell>
          <cell r="H865">
            <v>6.83</v>
          </cell>
          <cell r="I865">
            <v>6.8982999999999999</v>
          </cell>
        </row>
        <row r="866">
          <cell r="D866">
            <v>2485</v>
          </cell>
          <cell r="E866" t="str">
            <v>ENCHIMENTO DE RASGOS EM ALVENARIA E CONCRETO PARA TUBULAÇÃO DIÂM 2 1/2" A 4"</v>
          </cell>
          <cell r="F866" t="str">
            <v>M</v>
          </cell>
          <cell r="G866">
            <v>1.01</v>
          </cell>
          <cell r="H866">
            <v>9.74</v>
          </cell>
          <cell r="I866">
            <v>9.8374000000000006</v>
          </cell>
        </row>
        <row r="867">
          <cell r="D867">
            <v>89449</v>
          </cell>
          <cell r="E867" t="str">
            <v>TUBO DE PVC SOLDAVEL, SEM CONEXOES 50MM - FORNECIMENTO E INSTALACAO</v>
          </cell>
          <cell r="F867" t="str">
            <v>M</v>
          </cell>
          <cell r="I867">
            <v>12.302623662</v>
          </cell>
        </row>
        <row r="868">
          <cell r="D868">
            <v>88248</v>
          </cell>
          <cell r="E868" t="str">
            <v>AUXILIAR DE ENCANADOR OU BOMBEIRO HIDRÁULICO COM ENCARGOS COMPLEMENTARES</v>
          </cell>
          <cell r="F868" t="str">
            <v>H</v>
          </cell>
          <cell r="G868">
            <v>2.9000000000000001E-2</v>
          </cell>
          <cell r="H868">
            <v>20.132683999999998</v>
          </cell>
          <cell r="I868">
            <v>0.58384783600000001</v>
          </cell>
        </row>
        <row r="869">
          <cell r="D869">
            <v>88267</v>
          </cell>
          <cell r="E869" t="str">
            <v>ENCANADOR OU BOMBEIRO HIDRÁULICO COM ENCARGOS COMPLEMENTARES</v>
          </cell>
          <cell r="F869" t="str">
            <v>H</v>
          </cell>
          <cell r="G869">
            <v>2.9000000000000001E-2</v>
          </cell>
          <cell r="H869">
            <v>28.593994000000002</v>
          </cell>
          <cell r="I869">
            <v>0.82922582600000005</v>
          </cell>
        </row>
        <row r="870">
          <cell r="D870">
            <v>9875</v>
          </cell>
          <cell r="E870" t="str">
            <v>TUBO PVC, SOLDAVEL, DN 50 MM, PARA AGUA FRIA (NBR-5648)</v>
          </cell>
          <cell r="F870" t="str">
            <v>M</v>
          </cell>
          <cell r="G870">
            <v>1.0609999999999999</v>
          </cell>
          <cell r="H870" t="str">
            <v>10,25</v>
          </cell>
          <cell r="I870">
            <v>10.875249999999999</v>
          </cell>
        </row>
        <row r="871">
          <cell r="D871">
            <v>38383</v>
          </cell>
          <cell r="E871" t="str">
            <v>LIXA D'AGUA EM FOLHA, GRAO 100</v>
          </cell>
          <cell r="F871" t="str">
            <v>UN</v>
          </cell>
          <cell r="G871">
            <v>0.01</v>
          </cell>
          <cell r="H871" t="str">
            <v>1,43</v>
          </cell>
          <cell r="I871">
            <v>1.43E-2</v>
          </cell>
        </row>
        <row r="872">
          <cell r="D872">
            <v>89450</v>
          </cell>
          <cell r="E872" t="str">
            <v>TUBO DE PVC SOLDAVEL, SEM CONEXOES 60MM, 750 KPA - FORNECIMENTO E INSTALACAO</v>
          </cell>
          <cell r="F872" t="str">
            <v>M</v>
          </cell>
          <cell r="I872">
            <v>18.616607052000003</v>
          </cell>
        </row>
        <row r="873">
          <cell r="D873">
            <v>88248</v>
          </cell>
          <cell r="E873" t="str">
            <v>AUXILIAR DE ENCANADOR OU BOMBEIRO HIDRÁULICO COM ENCARGOS COMPLEMENTARES</v>
          </cell>
          <cell r="F873" t="str">
            <v>H</v>
          </cell>
          <cell r="G873">
            <v>3.4000000000000002E-2</v>
          </cell>
          <cell r="H873">
            <v>20.132683999999998</v>
          </cell>
          <cell r="I873">
            <v>0.68451125599999996</v>
          </cell>
        </row>
        <row r="874">
          <cell r="D874">
            <v>88267</v>
          </cell>
          <cell r="E874" t="str">
            <v>ENCANADOR OU BOMBEIRO HIDRÁULICO COM ENCARGOS COMPLEMENTARES</v>
          </cell>
          <cell r="F874" t="str">
            <v>H</v>
          </cell>
          <cell r="G874">
            <v>3.4000000000000002E-2</v>
          </cell>
          <cell r="H874">
            <v>28.593994000000002</v>
          </cell>
          <cell r="I874">
            <v>0.97219579600000017</v>
          </cell>
        </row>
        <row r="875">
          <cell r="D875">
            <v>9873</v>
          </cell>
          <cell r="E875" t="str">
            <v>TUBO PVC, SOLDAVEL, DN 60 MM, AGUA FRIA (NBR-5648)</v>
          </cell>
          <cell r="F875" t="str">
            <v>M</v>
          </cell>
          <cell r="G875">
            <v>1.0609999999999999</v>
          </cell>
          <cell r="H875" t="str">
            <v>15,97</v>
          </cell>
          <cell r="I875">
            <v>16.94417</v>
          </cell>
        </row>
        <row r="876">
          <cell r="D876">
            <v>38383</v>
          </cell>
          <cell r="E876" t="str">
            <v>LIXA D'AGUA EM FOLHA, GRAO 100</v>
          </cell>
          <cell r="F876" t="str">
            <v>UN</v>
          </cell>
          <cell r="G876">
            <v>1.0999999999999999E-2</v>
          </cell>
          <cell r="H876" t="str">
            <v>1,43</v>
          </cell>
          <cell r="I876">
            <v>1.5729999999999997E-2</v>
          </cell>
        </row>
        <row r="877">
          <cell r="D877" t="str">
            <v>COMP 005</v>
          </cell>
          <cell r="E877" t="str">
            <v>RESERVATÓRIO</v>
          </cell>
          <cell r="I877">
            <v>888.35335599999996</v>
          </cell>
        </row>
        <row r="878">
          <cell r="D878">
            <v>88248</v>
          </cell>
          <cell r="E878" t="str">
            <v>AUXILIAR DE ENCANADOR OU BOMBEIRO HIDRÁULICO COM ENCARGOS COMPLEMENTARES</v>
          </cell>
          <cell r="F878" t="str">
            <v>H</v>
          </cell>
          <cell r="G878">
            <v>2</v>
          </cell>
          <cell r="H878">
            <v>20.132683999999998</v>
          </cell>
          <cell r="I878">
            <v>40.265367999999995</v>
          </cell>
        </row>
        <row r="879">
          <cell r="D879">
            <v>88267</v>
          </cell>
          <cell r="E879" t="str">
            <v>ENCANADOR OU BOMBEIRO HIDRÁULICO COM ENCARGOS COMPLEMENTARES</v>
          </cell>
          <cell r="F879" t="str">
            <v>H</v>
          </cell>
          <cell r="G879">
            <v>2</v>
          </cell>
          <cell r="H879">
            <v>28.593994000000002</v>
          </cell>
          <cell r="I879">
            <v>57.187988000000004</v>
          </cell>
        </row>
        <row r="880">
          <cell r="D880" t="str">
            <v>COT017</v>
          </cell>
          <cell r="E880" t="str">
            <v xml:space="preserve">RESERVATÓRIO 1.500L </v>
          </cell>
          <cell r="F880" t="str">
            <v>UND</v>
          </cell>
          <cell r="G880">
            <v>1</v>
          </cell>
          <cell r="H880">
            <v>790.9</v>
          </cell>
          <cell r="I880">
            <v>790.9</v>
          </cell>
        </row>
        <row r="881">
          <cell r="E881" t="str">
            <v xml:space="preserve">ESGOTO </v>
          </cell>
        </row>
        <row r="882">
          <cell r="D882">
            <v>3404</v>
          </cell>
          <cell r="E882" t="str">
            <v>ANEL DE BORRACHA PARA TUBO PVC SANITARIO D= 50MM</v>
          </cell>
          <cell r="F882" t="str">
            <v>UN</v>
          </cell>
          <cell r="I882">
            <v>3.8093994000000002</v>
          </cell>
        </row>
        <row r="883">
          <cell r="D883">
            <v>296</v>
          </cell>
          <cell r="E883" t="str">
            <v xml:space="preserve">ANEL DE BORRACHA PARA TUBO ESGOTO PREDIAL, DN 50MM (NBR 5688) </v>
          </cell>
          <cell r="F883" t="str">
            <v>UN</v>
          </cell>
          <cell r="G883">
            <v>1</v>
          </cell>
          <cell r="H883" t="str">
            <v>0,95</v>
          </cell>
          <cell r="I883">
            <v>0.95</v>
          </cell>
        </row>
        <row r="884">
          <cell r="D884">
            <v>88267</v>
          </cell>
          <cell r="E884" t="str">
            <v>ENCANADOR OU BOMBEIRO HIDRÁULICO COM ENCARGOS COMPLEMENTARES</v>
          </cell>
          <cell r="F884" t="str">
            <v>H</v>
          </cell>
          <cell r="G884">
            <v>0.1</v>
          </cell>
          <cell r="H884">
            <v>28.593994000000002</v>
          </cell>
          <cell r="I884">
            <v>2.8593994000000005</v>
          </cell>
        </row>
        <row r="885">
          <cell r="D885">
            <v>1212</v>
          </cell>
          <cell r="E885" t="str">
            <v>ANEL DE BORRACHA PARA TUBO PVC SANITARIO D= 100MM</v>
          </cell>
          <cell r="F885" t="str">
            <v>UN</v>
          </cell>
          <cell r="I885">
            <v>4.5393994000000006</v>
          </cell>
        </row>
        <row r="886">
          <cell r="D886">
            <v>301</v>
          </cell>
          <cell r="E886" t="str">
            <v xml:space="preserve">ANEL DE BORRACHA PARA TUBO ESGOTO PREDIAL, DN 100MM (NBR 5688) </v>
          </cell>
          <cell r="F886" t="str">
            <v>UN</v>
          </cell>
          <cell r="G886">
            <v>1</v>
          </cell>
          <cell r="H886" t="str">
            <v>1,68</v>
          </cell>
          <cell r="I886">
            <v>1.68</v>
          </cell>
        </row>
        <row r="887">
          <cell r="D887">
            <v>88267</v>
          </cell>
          <cell r="E887" t="str">
            <v>ENCANADOR OU BOMBEIRO HIDRÁULICO COM ENCARGOS COMPLEMENTARES</v>
          </cell>
          <cell r="F887" t="str">
            <v>H</v>
          </cell>
          <cell r="G887">
            <v>0.1</v>
          </cell>
          <cell r="H887">
            <v>28.593994000000002</v>
          </cell>
          <cell r="I887">
            <v>2.8593994000000005</v>
          </cell>
        </row>
        <row r="888">
          <cell r="D888">
            <v>1697</v>
          </cell>
          <cell r="E888" t="str">
            <v>CAIXA SIFONADA QUADRADA, COM TRÊS ENTRADAS E UMA SAIDA, D= 100 X 100 X 50MM, REF° 63, ACABAMENTO BRANCO AKROS OU SIMILAR</v>
          </cell>
          <cell r="F888" t="str">
            <v>UN</v>
          </cell>
          <cell r="I888">
            <v>30.972138000000001</v>
          </cell>
        </row>
        <row r="889">
          <cell r="D889">
            <v>475</v>
          </cell>
          <cell r="E889" t="str">
            <v>CAIXA SIFONADA QUADRADA, COM TRÊS ENTRADAS E UMA SAIDA, D= 100 X 100 X 50MM, REF° 63, ACABAMENTO BRANCO AKROS OU SIMILAR</v>
          </cell>
          <cell r="F889" t="str">
            <v>UN</v>
          </cell>
          <cell r="G889">
            <v>1</v>
          </cell>
          <cell r="H889">
            <v>8.24</v>
          </cell>
          <cell r="I889">
            <v>8.24</v>
          </cell>
        </row>
        <row r="890">
          <cell r="D890">
            <v>88267</v>
          </cell>
          <cell r="E890" t="str">
            <v>ENCANADOR OU BOMBEIRO HIDRÁULICO</v>
          </cell>
          <cell r="F890" t="str">
            <v>H</v>
          </cell>
          <cell r="G890">
            <v>0.5</v>
          </cell>
          <cell r="H890">
            <v>28.593994000000002</v>
          </cell>
          <cell r="I890">
            <v>14.296997000000001</v>
          </cell>
        </row>
        <row r="891">
          <cell r="D891">
            <v>88316</v>
          </cell>
          <cell r="E891" t="str">
            <v>SERVENTE COMENCARGOS COMPLEMENTARES</v>
          </cell>
          <cell r="F891" t="str">
            <v>H</v>
          </cell>
          <cell r="G891">
            <v>0.5</v>
          </cell>
          <cell r="H891">
            <v>16.870282</v>
          </cell>
          <cell r="I891">
            <v>8.4351409999999998</v>
          </cell>
        </row>
        <row r="892">
          <cell r="D892">
            <v>89746</v>
          </cell>
          <cell r="E892" t="str">
            <v>JOELHO 45 GRAUS, PVC, SERIE NORMAL, ESGOTO PREDIAL, DN 100 MM, JUNTA ELÁSTICA, FORNECIDO E INSTALADO EM RAMAL DE DESCARGA OU RAMAL DE ESGOTO SANITÁRIO. AF_12/2014</v>
          </cell>
          <cell r="F892" t="str">
            <v>UN</v>
          </cell>
          <cell r="G892" t="str">
            <v/>
          </cell>
          <cell r="I892">
            <v>21.122649500000001</v>
          </cell>
        </row>
        <row r="893">
          <cell r="D893">
            <v>88248</v>
          </cell>
          <cell r="E893" t="str">
            <v>AUXILIAR DE ENCANADOR OU BOMBEIRO HIDRÁULICO COM ENCARGOS COMPLEMENTARES</v>
          </cell>
          <cell r="F893" t="str">
            <v>H</v>
          </cell>
          <cell r="G893">
            <v>0.25</v>
          </cell>
          <cell r="H893">
            <v>20.132683999999998</v>
          </cell>
          <cell r="I893">
            <v>5.0331709999999994</v>
          </cell>
        </row>
        <row r="894">
          <cell r="D894">
            <v>88267</v>
          </cell>
          <cell r="E894" t="str">
            <v>ENCANADOR OU BOMBEIRO HIDRÁULICO COM ENCARGOS COMPLEMENTARES</v>
          </cell>
          <cell r="F894" t="str">
            <v>H</v>
          </cell>
          <cell r="G894">
            <v>0.25</v>
          </cell>
          <cell r="H894">
            <v>28.593994000000002</v>
          </cell>
          <cell r="I894">
            <v>7.1484985000000005</v>
          </cell>
        </row>
        <row r="895">
          <cell r="D895">
            <v>301</v>
          </cell>
          <cell r="E895" t="str">
            <v>ANEL BORRACHA PARA TUBO ESGOTO PREDIAL, DN 100 MM (NBR 5688)</v>
          </cell>
          <cell r="F895" t="str">
            <v>UN</v>
          </cell>
          <cell r="G895">
            <v>1</v>
          </cell>
          <cell r="H895" t="str">
            <v>1,68</v>
          </cell>
          <cell r="I895">
            <v>1.68</v>
          </cell>
        </row>
        <row r="896">
          <cell r="D896">
            <v>3528</v>
          </cell>
          <cell r="E896" t="str">
            <v>JOELHO PVC, SOLDAVEL, PB, 45 GRAUS, DN 100 MM, PARA ESGOTO PREDIAL</v>
          </cell>
          <cell r="F896" t="str">
            <v>UN</v>
          </cell>
          <cell r="G896">
            <v>1</v>
          </cell>
          <cell r="H896" t="str">
            <v>6,45</v>
          </cell>
          <cell r="I896">
            <v>6.45</v>
          </cell>
        </row>
        <row r="897">
          <cell r="D897">
            <v>20078</v>
          </cell>
          <cell r="E897" t="str">
            <v>PASTA LUBRIFICANTE PARA TUBOS E CONEXOES COM JUNTA ELASTICA (USO EM PVC, ACO, POLIETILENO E OUTROS) ( DE *400* G)</v>
          </cell>
          <cell r="F897" t="str">
            <v>UN</v>
          </cell>
          <cell r="G897">
            <v>4.5999999999999999E-2</v>
          </cell>
          <cell r="H897" t="str">
            <v>17,63</v>
          </cell>
          <cell r="I897">
            <v>0.81097999999999992</v>
          </cell>
        </row>
        <row r="898">
          <cell r="D898">
            <v>89726</v>
          </cell>
          <cell r="E898" t="str">
            <v>JOELHO 45 GRAUS, PVC, SERIE NORMAL, ESGOTO PREDIAL, DN 40 MM, JUNTA SOLDÁVEL, FORNECIDO E INSTALADO EM RAMAL DE DESCARGA OU RAMAL DE ESGOTO SANITÁRIO. AF_12/2014</v>
          </cell>
          <cell r="F898" t="str">
            <v>UN</v>
          </cell>
          <cell r="G898" t="str">
            <v/>
          </cell>
          <cell r="I898">
            <v>8.0464338000000009</v>
          </cell>
        </row>
        <row r="899">
          <cell r="D899">
            <v>88248</v>
          </cell>
          <cell r="E899" t="str">
            <v>AUXILIAR DE ENCANADOR OU BOMBEIRO HIDRÁULICO COM ENCARGOS COMPLEMENTARES</v>
          </cell>
          <cell r="F899" t="str">
            <v>H</v>
          </cell>
          <cell r="G899">
            <v>0.1</v>
          </cell>
          <cell r="H899">
            <v>20.132683999999998</v>
          </cell>
          <cell r="I899">
            <v>2.0132683999999998</v>
          </cell>
        </row>
        <row r="900">
          <cell r="D900">
            <v>88267</v>
          </cell>
          <cell r="E900" t="str">
            <v>ENCANADOR OU BOMBEIRO HIDRÁULICO COM ENCARGOS COMPLEMENTARES</v>
          </cell>
          <cell r="F900" t="str">
            <v>H</v>
          </cell>
          <cell r="G900">
            <v>0.1</v>
          </cell>
          <cell r="H900">
            <v>28.593994000000002</v>
          </cell>
          <cell r="I900">
            <v>2.8593994000000005</v>
          </cell>
        </row>
        <row r="901">
          <cell r="D901">
            <v>122</v>
          </cell>
          <cell r="E901" t="str">
            <v>ADESIVO PLASTICO PARA PVC, FRASCO COM 850 GR</v>
          </cell>
          <cell r="F901" t="str">
            <v>UN</v>
          </cell>
          <cell r="G901">
            <v>9.9000000000000008E-3</v>
          </cell>
          <cell r="H901" t="str">
            <v>48,14</v>
          </cell>
          <cell r="I901">
            <v>0.47658600000000007</v>
          </cell>
        </row>
        <row r="902">
          <cell r="D902">
            <v>3516</v>
          </cell>
          <cell r="E902" t="str">
            <v>JOELHO PVC, SOLDAVEL, BB, 45 GRAUS, DN 40 MM, PARA ESGOTO PREDIAL</v>
          </cell>
          <cell r="F902" t="str">
            <v>UN</v>
          </cell>
          <cell r="G902">
            <v>1</v>
          </cell>
          <cell r="H902" t="str">
            <v>2,04</v>
          </cell>
          <cell r="I902">
            <v>2.04</v>
          </cell>
        </row>
        <row r="903">
          <cell r="D903">
            <v>20083</v>
          </cell>
          <cell r="E903" t="str">
            <v>SOLUCAO LIMPADORA PARA PVC, FRASCO COM 1000 CM3</v>
          </cell>
          <cell r="F903" t="str">
            <v>UN</v>
          </cell>
          <cell r="G903">
            <v>1.4999999999999999E-2</v>
          </cell>
          <cell r="H903" t="str">
            <v>41,81</v>
          </cell>
          <cell r="I903">
            <v>0.62714999999999999</v>
          </cell>
        </row>
        <row r="904">
          <cell r="D904">
            <v>38383</v>
          </cell>
          <cell r="E904" t="str">
            <v>LIXA D'AGUA EM FOLHA, GRAO 100</v>
          </cell>
          <cell r="F904" t="str">
            <v>UN</v>
          </cell>
          <cell r="G904">
            <v>2.1000000000000001E-2</v>
          </cell>
          <cell r="H904" t="str">
            <v>1,43</v>
          </cell>
          <cell r="I904">
            <v>3.0030000000000001E-2</v>
          </cell>
        </row>
        <row r="905">
          <cell r="D905">
            <v>89732</v>
          </cell>
          <cell r="E905" t="str">
            <v>JOELHO 45 GRAUS, PVC, SERIE NORMAL, ESGOTO PREDIAL, DN 50 MM, JUNTA ELÁSTICA, FORNECIDO E INSTALADO EM RAMAL DE DESCARGA OU RAMAL DE ESGOTO SANITÁRIO. AF_12/2014</v>
          </cell>
          <cell r="F905" t="str">
            <v>UN</v>
          </cell>
          <cell r="G905" t="str">
            <v/>
          </cell>
          <cell r="I905">
            <v>10.117068140000001</v>
          </cell>
        </row>
        <row r="906">
          <cell r="D906">
            <v>88248</v>
          </cell>
          <cell r="E906" t="str">
            <v>AUXILIAR DE ENCANADOR OU BOMBEIRO HIDRÁULICO COM ENCARGOS COMPLEMENTARES</v>
          </cell>
          <cell r="F906" t="str">
            <v>H</v>
          </cell>
          <cell r="G906">
            <v>0.13</v>
          </cell>
          <cell r="H906">
            <v>20.132683999999998</v>
          </cell>
          <cell r="I906">
            <v>2.6172489199999998</v>
          </cell>
        </row>
        <row r="907">
          <cell r="D907">
            <v>88267</v>
          </cell>
          <cell r="E907" t="str">
            <v>ENCANADOR OU BOMBEIRO HIDRÁULICO COM ENCARGOS COMPLEMENTARES</v>
          </cell>
          <cell r="F907" t="str">
            <v>H</v>
          </cell>
          <cell r="G907">
            <v>0.13</v>
          </cell>
          <cell r="H907">
            <v>28.593994000000002</v>
          </cell>
          <cell r="I907">
            <v>3.7172192200000005</v>
          </cell>
        </row>
        <row r="908">
          <cell r="D908">
            <v>296</v>
          </cell>
          <cell r="E908" t="str">
            <v>ANEL BORRACHA PARA TUBO ESGOTO PREDIAL DN 50 MM (NBR 5688)</v>
          </cell>
          <cell r="F908" t="str">
            <v>UN</v>
          </cell>
          <cell r="G908">
            <v>1</v>
          </cell>
          <cell r="H908" t="str">
            <v>0,95</v>
          </cell>
          <cell r="I908">
            <v>0.95</v>
          </cell>
        </row>
        <row r="909">
          <cell r="D909">
            <v>3518</v>
          </cell>
          <cell r="E909" t="str">
            <v>JOELHO PVC, SOLDAVEL, PB, 45 GRAUS, DN 50 MM, PARA ESGOTO PREDIAL</v>
          </cell>
          <cell r="F909" t="str">
            <v>UN</v>
          </cell>
          <cell r="G909">
            <v>1</v>
          </cell>
          <cell r="H909" t="str">
            <v>2,48</v>
          </cell>
          <cell r="I909">
            <v>2.48</v>
          </cell>
        </row>
        <row r="910">
          <cell r="D910">
            <v>20078</v>
          </cell>
          <cell r="E910" t="str">
            <v>PASTA LUBRIFICANTE PARA TUBOS E CONEXOES COM JUNTA ELASTICA (USO EM PVC, ACO, POLIETILENO E OUTROS) ( DE *400* G)</v>
          </cell>
          <cell r="F910" t="str">
            <v>UN</v>
          </cell>
          <cell r="G910">
            <v>0.02</v>
          </cell>
          <cell r="H910" t="str">
            <v>17,63</v>
          </cell>
          <cell r="I910">
            <v>0.35259999999999997</v>
          </cell>
        </row>
        <row r="911">
          <cell r="D911">
            <v>89744</v>
          </cell>
          <cell r="E911" t="str">
            <v>JOELHO 90 GRAUS, PVC, SERIE NORMAL, ESGOTO PREDIAL, DN 100 MM, JUNTA ELÁSTICA, FORNECIDO E INSTALADO EM RAMAL DE DESCARGA OU RAMAL DE ESGOTO SANITÁRIO. AF_12/2014</v>
          </cell>
          <cell r="F911" t="str">
            <v>UN</v>
          </cell>
          <cell r="G911" t="str">
            <v/>
          </cell>
          <cell r="I911">
            <v>21.052649500000001</v>
          </cell>
        </row>
        <row r="912">
          <cell r="D912">
            <v>88248</v>
          </cell>
          <cell r="E912" t="str">
            <v>AUXILIAR DE ENCANADOR OU BOMBEIRO HIDRÁULICO COM ENCARGOS COMPLEMENTARES</v>
          </cell>
          <cell r="F912" t="str">
            <v>H</v>
          </cell>
          <cell r="G912">
            <v>0.25</v>
          </cell>
          <cell r="H912">
            <v>20.132683999999998</v>
          </cell>
          <cell r="I912">
            <v>5.0331709999999994</v>
          </cell>
        </row>
        <row r="913">
          <cell r="D913">
            <v>88267</v>
          </cell>
          <cell r="E913" t="str">
            <v>ENCANADOR OU BOMBEIRO HIDRÁULICO COM ENCARGOS COMPLEMENTARES</v>
          </cell>
          <cell r="F913" t="str">
            <v>H</v>
          </cell>
          <cell r="G913">
            <v>0.25</v>
          </cell>
          <cell r="H913">
            <v>28.593994000000002</v>
          </cell>
          <cell r="I913">
            <v>7.1484985000000005</v>
          </cell>
        </row>
        <row r="914">
          <cell r="D914">
            <v>301</v>
          </cell>
          <cell r="E914" t="str">
            <v>ANEL BORRACHA PARA TUBO ESGOTO PREDIAL, DN 100 MM (NBR 5688)</v>
          </cell>
          <cell r="F914" t="str">
            <v>UN</v>
          </cell>
          <cell r="G914">
            <v>1</v>
          </cell>
          <cell r="H914" t="str">
            <v>1,68</v>
          </cell>
          <cell r="I914">
            <v>1.68</v>
          </cell>
        </row>
        <row r="915">
          <cell r="D915">
            <v>3520</v>
          </cell>
          <cell r="E915" t="str">
            <v>JOELHO PVC, SOLDAVEL, PB, 90 GRAUS, DN 100 MM, PARA ESGOTO PREDIAL</v>
          </cell>
          <cell r="F915" t="str">
            <v>UN</v>
          </cell>
          <cell r="G915">
            <v>1</v>
          </cell>
          <cell r="H915" t="str">
            <v>6,38</v>
          </cell>
          <cell r="I915">
            <v>6.38</v>
          </cell>
        </row>
        <row r="916">
          <cell r="D916">
            <v>20078</v>
          </cell>
          <cell r="E916" t="str">
            <v>PASTA LUBRIFICANTE PARA TUBOS E CONEXOES COM JUNTA ELASTICA (USO EM PVC, ACO, POLIETILENO E OUTROS) ( DE *400* G)</v>
          </cell>
          <cell r="F916" t="str">
            <v>UN</v>
          </cell>
          <cell r="G916">
            <v>4.5999999999999999E-2</v>
          </cell>
          <cell r="H916" t="str">
            <v>17,63</v>
          </cell>
          <cell r="I916">
            <v>0.81097999999999992</v>
          </cell>
        </row>
        <row r="917">
          <cell r="D917">
            <v>89724</v>
          </cell>
          <cell r="E917" t="str">
            <v>JOELHO 90 GRAUS, PVC, SERIE NORMAL, ESGOTO PREDIAL, DN 40MM, JUNTA SOLDAVEL, FORNECIDO E INSTALADO EM RAMAL DE DESCARGA OU RAMAL DE ESGOTO SANITARIO. AF_12/2014</v>
          </cell>
          <cell r="F917" t="str">
            <v>UN</v>
          </cell>
          <cell r="I917">
            <v>7.2464338000000001</v>
          </cell>
        </row>
        <row r="918">
          <cell r="D918">
            <v>122</v>
          </cell>
          <cell r="E918" t="str">
            <v>ADESIVO PLASTICO PARA PVC, FRASCO COM 850 GR</v>
          </cell>
          <cell r="F918" t="str">
            <v>UN</v>
          </cell>
          <cell r="G918">
            <v>9.9000000000000008E-3</v>
          </cell>
          <cell r="H918" t="str">
            <v>48,14</v>
          </cell>
          <cell r="I918">
            <v>0.47658600000000007</v>
          </cell>
        </row>
        <row r="919">
          <cell r="D919">
            <v>3517</v>
          </cell>
          <cell r="E919" t="str">
            <v>JOELHO PVC, SOLDAVEL, BB, 90 GRAUS, DN 40MM, PARA ESGOTO PREDIAL</v>
          </cell>
          <cell r="F919" t="str">
            <v>UN</v>
          </cell>
          <cell r="G919">
            <v>1</v>
          </cell>
          <cell r="H919" t="str">
            <v>1,24</v>
          </cell>
          <cell r="I919">
            <v>1.24</v>
          </cell>
        </row>
        <row r="920">
          <cell r="D920">
            <v>20083</v>
          </cell>
          <cell r="E920" t="str">
            <v>SOLUÇÃO LIMPADORA PARA PVC, FRASCO COM 1000 CM3</v>
          </cell>
          <cell r="F920" t="str">
            <v>UN</v>
          </cell>
          <cell r="G920">
            <v>1.4999999999999999E-2</v>
          </cell>
          <cell r="H920" t="str">
            <v>41,81</v>
          </cell>
          <cell r="I920">
            <v>0.62714999999999999</v>
          </cell>
        </row>
        <row r="921">
          <cell r="D921">
            <v>38383</v>
          </cell>
          <cell r="E921" t="str">
            <v>LIXA D'AGUA EM FOLHA, GRAO 100</v>
          </cell>
          <cell r="F921" t="str">
            <v>UN</v>
          </cell>
          <cell r="G921">
            <v>2.1000000000000001E-2</v>
          </cell>
          <cell r="H921" t="str">
            <v>1,43</v>
          </cell>
          <cell r="I921">
            <v>3.0030000000000001E-2</v>
          </cell>
        </row>
        <row r="922">
          <cell r="D922">
            <v>88248</v>
          </cell>
          <cell r="E922" t="str">
            <v>AUXILIAR DE ENCANADOR OU BOMBEIRO HIDRAULICO COM ENCARGOS COMPLEMENTARES</v>
          </cell>
          <cell r="F922" t="str">
            <v>H</v>
          </cell>
          <cell r="G922">
            <v>0.1</v>
          </cell>
          <cell r="H922">
            <v>20.132683999999998</v>
          </cell>
          <cell r="I922">
            <v>2.0132683999999998</v>
          </cell>
        </row>
        <row r="923">
          <cell r="D923">
            <v>88267</v>
          </cell>
          <cell r="E923" t="str">
            <v>ENCANADOR OU BOMBEIRO HIDRÁULICO COM ENCARGOS COMPLEMENTARES</v>
          </cell>
          <cell r="F923" t="str">
            <v>H</v>
          </cell>
          <cell r="G923">
            <v>0.1</v>
          </cell>
          <cell r="H923">
            <v>28.593994000000002</v>
          </cell>
          <cell r="I923">
            <v>2.8593994000000005</v>
          </cell>
        </row>
        <row r="924">
          <cell r="D924">
            <v>89731</v>
          </cell>
          <cell r="E924" t="str">
            <v>JOELHO 90 GRAUS, PVC, SERIE NORMAL, ESGOTO PREDIAL, DN 50 MM, JUNTA ELÁSTICA, FORNECIDO E INSTALADO EM RAMAL DE DESCARGA OU RAMAL DE ESGOTO SANITÁRIO. AF_12/2014</v>
          </cell>
          <cell r="F924" t="str">
            <v>UN</v>
          </cell>
          <cell r="I924">
            <v>9.5470681400000004</v>
          </cell>
        </row>
        <row r="925">
          <cell r="D925">
            <v>88248</v>
          </cell>
          <cell r="E925" t="str">
            <v>AUXILIAR DE ENCANADOR OU BOMBEIRO HIDRÁULICO COM ENCARGOS COMPLEMENTARES</v>
          </cell>
          <cell r="F925" t="str">
            <v>H</v>
          </cell>
          <cell r="G925">
            <v>0.13</v>
          </cell>
          <cell r="H925">
            <v>20.132683999999998</v>
          </cell>
          <cell r="I925">
            <v>2.6172489199999998</v>
          </cell>
        </row>
        <row r="926">
          <cell r="D926">
            <v>88267</v>
          </cell>
          <cell r="E926" t="str">
            <v>ENCANADOR OU BOMBEIRO HIDRÁULICO COM ENCARGOS COMPLEMENTARES</v>
          </cell>
          <cell r="F926" t="str">
            <v>H</v>
          </cell>
          <cell r="G926">
            <v>0.13</v>
          </cell>
          <cell r="H926">
            <v>28.593994000000002</v>
          </cell>
          <cell r="I926">
            <v>3.7172192200000005</v>
          </cell>
        </row>
        <row r="927">
          <cell r="D927">
            <v>296</v>
          </cell>
          <cell r="E927" t="str">
            <v>ANEL BORRACHA PARA TUBO ESGOTO PREDIAL DN 50 MM (NBR 5688)</v>
          </cell>
          <cell r="F927" t="str">
            <v>UN</v>
          </cell>
          <cell r="G927">
            <v>1</v>
          </cell>
          <cell r="H927" t="str">
            <v>0,95</v>
          </cell>
          <cell r="I927">
            <v>0.95</v>
          </cell>
        </row>
        <row r="928">
          <cell r="D928">
            <v>3526</v>
          </cell>
          <cell r="E928" t="str">
            <v>JOELHO PVC, SOLDAVEL, PB, 90 GRAUS, DN 50 MM, PARA ESGOTO PREDIAL</v>
          </cell>
          <cell r="F928" t="str">
            <v>UN</v>
          </cell>
          <cell r="G928">
            <v>1</v>
          </cell>
          <cell r="H928" t="str">
            <v>1,91</v>
          </cell>
          <cell r="I928">
            <v>1.91</v>
          </cell>
        </row>
        <row r="929">
          <cell r="D929">
            <v>20078</v>
          </cell>
          <cell r="E929" t="str">
            <v>PASTA LUBRIFICANTE PARA TUBOS E CONEXOES COM JUNTA ELASTICA (USO EM PVC, ACO, POLIETILENO E OUTROS) ( DE *400* G)</v>
          </cell>
          <cell r="F929" t="str">
            <v>UN</v>
          </cell>
          <cell r="G929">
            <v>0.02</v>
          </cell>
          <cell r="H929" t="str">
            <v>17,63</v>
          </cell>
          <cell r="I929">
            <v>0.35259999999999997</v>
          </cell>
        </row>
        <row r="930">
          <cell r="D930">
            <v>1671</v>
          </cell>
          <cell r="E930" t="str">
            <v>JOELHO DE 90 GRAUS EM PVC RIGIDO, PARA ESGOTO SECUNDARIO, DIÂM= 40MM</v>
          </cell>
          <cell r="F930" t="str">
            <v>UN</v>
          </cell>
          <cell r="I930">
            <v>8.4988131200000012</v>
          </cell>
        </row>
        <row r="931">
          <cell r="D931">
            <v>138</v>
          </cell>
          <cell r="E931" t="str">
            <v>ADESIVO PVC EM FRASCO DE 850 GRAMAS</v>
          </cell>
          <cell r="F931" t="str">
            <v>KG</v>
          </cell>
          <cell r="G931">
            <v>8.0000000000000002E-3</v>
          </cell>
          <cell r="H931" t="str">
            <v>46,44</v>
          </cell>
          <cell r="I931">
            <v>0.37152000000000002</v>
          </cell>
        </row>
        <row r="932">
          <cell r="D932">
            <v>1703</v>
          </cell>
          <cell r="E932" t="str">
            <v>PASTA LUBRIFICANTE PARA PVC JE</v>
          </cell>
          <cell r="F932" t="str">
            <v>KG</v>
          </cell>
          <cell r="G932">
            <v>0.01</v>
          </cell>
          <cell r="H932" t="str">
            <v>14,45</v>
          </cell>
          <cell r="I932">
            <v>0.14449999999999999</v>
          </cell>
        </row>
        <row r="933">
          <cell r="D933">
            <v>2036</v>
          </cell>
          <cell r="E933" t="str">
            <v>SOLUÇÃO LIMPADORA PVC</v>
          </cell>
          <cell r="F933" t="str">
            <v>L</v>
          </cell>
          <cell r="G933">
            <v>1.0999999999999999E-2</v>
          </cell>
          <cell r="H933" t="str">
            <v>34,28</v>
          </cell>
          <cell r="I933">
            <v>0.37707999999999997</v>
          </cell>
        </row>
        <row r="934">
          <cell r="D934">
            <v>295</v>
          </cell>
          <cell r="E934" t="str">
            <v>ANEL BORRACHA PARA TUBO ESGOTO PREDIAL DN 40MM (NBR 5688)</v>
          </cell>
          <cell r="F934" t="str">
            <v>UN</v>
          </cell>
          <cell r="G934">
            <v>1</v>
          </cell>
          <cell r="H934" t="str">
            <v>0,91</v>
          </cell>
          <cell r="I934">
            <v>0.91</v>
          </cell>
        </row>
        <row r="935">
          <cell r="D935">
            <v>88267</v>
          </cell>
          <cell r="E935" t="str">
            <v>ENCANADOR OU BOMBEIRO HIDRÁULICO COM ENCARGOS COMPLEMENTARES</v>
          </cell>
          <cell r="F935" t="str">
            <v>H</v>
          </cell>
          <cell r="G935">
            <v>0.12</v>
          </cell>
          <cell r="H935">
            <v>28.593994000000002</v>
          </cell>
          <cell r="I935">
            <v>3.43127928</v>
          </cell>
        </row>
        <row r="936">
          <cell r="D936">
            <v>3517</v>
          </cell>
          <cell r="E936" t="str">
            <v>JOELHO PVC, SOLDAVEL, BB, 90 GRAUS, DN 40MM, PARA ESGOTO PREDIAL</v>
          </cell>
          <cell r="F936" t="str">
            <v>UN</v>
          </cell>
          <cell r="G936">
            <v>1</v>
          </cell>
          <cell r="H936" t="str">
            <v>1,24</v>
          </cell>
          <cell r="I936">
            <v>1.24</v>
          </cell>
        </row>
        <row r="937">
          <cell r="D937">
            <v>88316</v>
          </cell>
          <cell r="E937" t="str">
            <v>SERVENTE COM ENCARGOS COMPLEMENTARES</v>
          </cell>
          <cell r="F937" t="str">
            <v>H</v>
          </cell>
          <cell r="G937">
            <v>0.12</v>
          </cell>
          <cell r="H937">
            <v>16.870282</v>
          </cell>
          <cell r="I937">
            <v>2.0244338399999999</v>
          </cell>
        </row>
        <row r="938">
          <cell r="D938">
            <v>89834</v>
          </cell>
          <cell r="E938" t="str">
            <v>JUNÇÃO SIMPLES, PVC, SERIE NORMAL, ESGOTO PREDIAL, DN 100 X 100 MM, JUNTA ELÁSTICA, FORNECIDO E INSTALADO EM PRUMADA DE ESGOTO SANITÁRIO OU VENTILAÇÃO. AF_12/2014</v>
          </cell>
          <cell r="F938" t="str">
            <v>UN</v>
          </cell>
          <cell r="G938" t="str">
            <v/>
          </cell>
          <cell r="I938">
            <v>29.548228479999999</v>
          </cell>
        </row>
        <row r="939">
          <cell r="D939">
            <v>88248</v>
          </cell>
          <cell r="E939" t="str">
            <v>AUXILIAR DE ENCANADOR OU BOMBEIRO HIDRÁULICO COM ENCARGOS COMPLEMENTARES</v>
          </cell>
          <cell r="F939" t="str">
            <v>H</v>
          </cell>
          <cell r="G939">
            <v>0.16</v>
          </cell>
          <cell r="H939">
            <v>20.132683999999998</v>
          </cell>
          <cell r="I939">
            <v>3.2212294399999997</v>
          </cell>
        </row>
        <row r="940">
          <cell r="D940">
            <v>88267</v>
          </cell>
          <cell r="E940" t="str">
            <v>ENCANADOR OU BOMBEIRO HIDRÁULICO COM ENCARGOS COMPLEMENTARES</v>
          </cell>
          <cell r="F940" t="str">
            <v>H</v>
          </cell>
          <cell r="G940">
            <v>0.16</v>
          </cell>
          <cell r="H940">
            <v>28.593994000000002</v>
          </cell>
          <cell r="I940">
            <v>4.5750390400000001</v>
          </cell>
        </row>
        <row r="941">
          <cell r="D941">
            <v>301</v>
          </cell>
          <cell r="E941" t="str">
            <v>ANEL BORRACHA PARA TUBO ESGOTO PREDIAL, DN 100 MM (NBR 5688)</v>
          </cell>
          <cell r="F941" t="str">
            <v>UN</v>
          </cell>
          <cell r="G941">
            <v>2</v>
          </cell>
          <cell r="H941" t="str">
            <v>1,68</v>
          </cell>
          <cell r="I941">
            <v>3.36</v>
          </cell>
        </row>
        <row r="942">
          <cell r="D942">
            <v>3670</v>
          </cell>
          <cell r="E942" t="str">
            <v>JUNCAO SIMPLES, PVC, 45 GRAUS, DN 100 X 100 MM, SERIE NORMAL PARA ESGOTO PREDIAL</v>
          </cell>
          <cell r="F942" t="str">
            <v>UN</v>
          </cell>
          <cell r="G942">
            <v>1</v>
          </cell>
          <cell r="H942" t="str">
            <v>16,77</v>
          </cell>
          <cell r="I942">
            <v>16.77</v>
          </cell>
        </row>
        <row r="943">
          <cell r="D943">
            <v>20078</v>
          </cell>
          <cell r="E943" t="str">
            <v>PASTA LUBRIFICANTE PARA TUBOS E CONEXOES COM JUNTA ELASTICA (USO EM PVC, ACO, POLIETILENO E OUTROS) ( DE *400* G)</v>
          </cell>
          <cell r="F943" t="str">
            <v>UN</v>
          </cell>
          <cell r="G943">
            <v>9.1999999999999998E-2</v>
          </cell>
          <cell r="H943" t="str">
            <v>17,63</v>
          </cell>
          <cell r="I943">
            <v>1.6219599999999998</v>
          </cell>
        </row>
        <row r="944">
          <cell r="D944">
            <v>1562</v>
          </cell>
          <cell r="E944" t="str">
            <v>Junção simples em pvc rígido soldável, para esgoto primário, diâm = 100 x 50mm</v>
          </cell>
          <cell r="F944" t="str">
            <v>UN</v>
          </cell>
          <cell r="G944" t="str">
            <v/>
          </cell>
          <cell r="I944">
            <v>36.656566959999999</v>
          </cell>
        </row>
        <row r="945">
          <cell r="D945">
            <v>138</v>
          </cell>
          <cell r="E945" t="str">
            <v>Adesivo pvc em frasco de 850 gramas</v>
          </cell>
          <cell r="F945" t="str">
            <v>KG</v>
          </cell>
          <cell r="G945">
            <v>5.8000000000000003E-2</v>
          </cell>
          <cell r="H945" t="str">
            <v>46,44</v>
          </cell>
          <cell r="I945">
            <v>2.6935199999999999</v>
          </cell>
        </row>
        <row r="946">
          <cell r="D946">
            <v>1270</v>
          </cell>
          <cell r="E946" t="str">
            <v>Juncao simples pvc rigido p/ esgoto primario, diam =100 x 50mm</v>
          </cell>
          <cell r="F946" t="str">
            <v>UN</v>
          </cell>
          <cell r="G946">
            <v>1</v>
          </cell>
          <cell r="H946" t="str">
            <v>9,93</v>
          </cell>
          <cell r="I946">
            <v>9.93</v>
          </cell>
        </row>
        <row r="947">
          <cell r="D947">
            <v>2036</v>
          </cell>
          <cell r="E947" t="str">
            <v>Solucao limpadora pvc</v>
          </cell>
          <cell r="F947" t="str">
            <v>L</v>
          </cell>
          <cell r="G947">
            <v>9.0999999999999998E-2</v>
          </cell>
          <cell r="H947" t="str">
            <v>34,28</v>
          </cell>
          <cell r="I947">
            <v>3.1194799999999998</v>
          </cell>
        </row>
        <row r="948">
          <cell r="D948">
            <v>88267</v>
          </cell>
          <cell r="E948" t="str">
            <v>Encanador ou bombeiro hidraulico</v>
          </cell>
          <cell r="F948" t="str">
            <v>H</v>
          </cell>
          <cell r="G948">
            <v>0.46</v>
          </cell>
          <cell r="H948">
            <v>28.593994000000002</v>
          </cell>
          <cell r="I948">
            <v>13.153237240000001</v>
          </cell>
        </row>
        <row r="949">
          <cell r="D949">
            <v>88316</v>
          </cell>
          <cell r="E949" t="str">
            <v>SERVENTE</v>
          </cell>
          <cell r="F949" t="str">
            <v>H</v>
          </cell>
          <cell r="G949">
            <v>0.46</v>
          </cell>
          <cell r="H949">
            <v>16.870282</v>
          </cell>
          <cell r="I949">
            <v>7.7603297200000005</v>
          </cell>
        </row>
        <row r="950">
          <cell r="D950">
            <v>89785</v>
          </cell>
          <cell r="E950" t="str">
            <v>JUNÇÃO SIMPLES, PVC, SERIE NORMAL, ESGOTO PREDIAL, DN 50 X 50 MM, JUNTA ELÁSTICA, FORNECIDO E INSTALADO EM RAMAL DE DESCARGA OU RAMAL DE ESGOTO SANITÁRIO. AF_12/2014</v>
          </cell>
          <cell r="F950" t="str">
            <v>UN</v>
          </cell>
          <cell r="I950">
            <v>17.148735259999999</v>
          </cell>
        </row>
        <row r="951">
          <cell r="D951">
            <v>3662</v>
          </cell>
          <cell r="E951" t="str">
            <v>JUNÇÃO SIMPLES, PVC, DN  50 X 50 MM, SÉRIE NORMAL PARA ESGOTO PREDIAL</v>
          </cell>
          <cell r="F951" t="str">
            <v>UN</v>
          </cell>
          <cell r="G951">
            <v>1</v>
          </cell>
          <cell r="H951" t="str">
            <v>6,26</v>
          </cell>
          <cell r="I951">
            <v>6.26</v>
          </cell>
        </row>
        <row r="952">
          <cell r="D952">
            <v>296</v>
          </cell>
          <cell r="E952" t="str">
            <v>ANEL BORRACHA PARA TUBO ESGOTO PREDIAL DN 50 MM (NBR 5688)</v>
          </cell>
          <cell r="F952" t="str">
            <v>UN</v>
          </cell>
          <cell r="G952">
            <v>2</v>
          </cell>
          <cell r="H952" t="str">
            <v>0,95</v>
          </cell>
          <cell r="I952">
            <v>1.9</v>
          </cell>
        </row>
        <row r="953">
          <cell r="D953">
            <v>20078</v>
          </cell>
          <cell r="E953" t="str">
            <v>PASTA LUBRIFICANTE PARA USO EM TUBOS DE PVC COM ANEL DE BORRACHA (POTE 400* G)</v>
          </cell>
          <cell r="F953" t="str">
            <v>UN</v>
          </cell>
          <cell r="G953">
            <v>0.04</v>
          </cell>
          <cell r="H953" t="str">
            <v>17,63</v>
          </cell>
          <cell r="I953">
            <v>0.70519999999999994</v>
          </cell>
        </row>
        <row r="954">
          <cell r="D954">
            <v>88267</v>
          </cell>
          <cell r="E954" t="str">
            <v>ENCANADOR OU BOMBEIRO HIDRÁULICO COM ENCARGOS COMPLEMENTARES</v>
          </cell>
          <cell r="F954" t="str">
            <v>H</v>
          </cell>
          <cell r="G954">
            <v>0.17</v>
          </cell>
          <cell r="H954">
            <v>28.593994000000002</v>
          </cell>
          <cell r="I954">
            <v>4.8609789800000005</v>
          </cell>
        </row>
        <row r="955">
          <cell r="D955">
            <v>88248</v>
          </cell>
          <cell r="E955" t="str">
            <v>AUXILIAR DE ENCANADOR OU BOMBEIRO HIDRÁULICO COM ENCARGOS COMPLEMENTARES</v>
          </cell>
          <cell r="F955" t="str">
            <v>H</v>
          </cell>
          <cell r="G955">
            <v>0.17</v>
          </cell>
          <cell r="H955">
            <v>20.132683999999998</v>
          </cell>
          <cell r="I955">
            <v>3.4225562799999998</v>
          </cell>
        </row>
        <row r="956">
          <cell r="D956">
            <v>89821</v>
          </cell>
          <cell r="E956" t="str">
            <v>LUVA SIMPLES, PVC, SERIE NORMAL, ESGOTO PREDIAL, DN 100 MM, JUNTA ELÁSTICA, FORNECIDO E INSTALADO EM PRUMADA DE ESGOTO SANITÁRIO OU VENTILAÇÃO. AF_12/2014</v>
          </cell>
          <cell r="F956" t="str">
            <v>UN</v>
          </cell>
          <cell r="G956" t="str">
            <v/>
          </cell>
          <cell r="I956">
            <v>10.429114240000001</v>
          </cell>
        </row>
        <row r="957">
          <cell r="D957">
            <v>88248</v>
          </cell>
          <cell r="E957" t="str">
            <v>AUXILIAR DE ENCANADOR OU BOMBEIRO HIDRÁULICO COM ENCARGOS COMPLEMENTARES</v>
          </cell>
          <cell r="F957" t="str">
            <v>H</v>
          </cell>
          <cell r="G957">
            <v>0.08</v>
          </cell>
          <cell r="H957">
            <v>20.132683999999998</v>
          </cell>
          <cell r="I957">
            <v>1.6106147199999998</v>
          </cell>
        </row>
        <row r="958">
          <cell r="D958">
            <v>88267</v>
          </cell>
          <cell r="E958" t="str">
            <v>ENCANADOR OU BOMBEIRO HIDRÁULICO COM ENCARGOS COMPLEMENTARES</v>
          </cell>
          <cell r="F958" t="str">
            <v>H</v>
          </cell>
          <cell r="G958">
            <v>0.08</v>
          </cell>
          <cell r="H958">
            <v>28.593994000000002</v>
          </cell>
          <cell r="I958">
            <v>2.28751952</v>
          </cell>
        </row>
        <row r="959">
          <cell r="D959">
            <v>301</v>
          </cell>
          <cell r="E959" t="str">
            <v>ANEL BORRACHA PARA TUBO ESGOTO PREDIAL, DN 100 MM (NBR 5688)</v>
          </cell>
          <cell r="F959" t="str">
            <v>UN</v>
          </cell>
          <cell r="G959">
            <v>1</v>
          </cell>
          <cell r="H959" t="str">
            <v>1,68</v>
          </cell>
          <cell r="I959">
            <v>1.68</v>
          </cell>
        </row>
        <row r="960">
          <cell r="D960">
            <v>3899</v>
          </cell>
          <cell r="E960" t="str">
            <v>LUVA SIMPLES, PVC, SOLDAVEL, DN 100 MM, SERIE NORMAL, PARA ESGOTO PREDIAL</v>
          </cell>
          <cell r="F960" t="str">
            <v>UN</v>
          </cell>
          <cell r="G960">
            <v>1</v>
          </cell>
          <cell r="H960" t="str">
            <v>4,04</v>
          </cell>
          <cell r="I960">
            <v>4.04</v>
          </cell>
        </row>
        <row r="961">
          <cell r="D961">
            <v>20078</v>
          </cell>
          <cell r="E961" t="str">
            <v>PASTA LUBRIFICANTE PARA TUBOS E CONEXOES COM JUNTA ELASTICA (USO EM PVC, ACO, POLIETILENO E OUTROS) ( DE *400* G)</v>
          </cell>
          <cell r="F961" t="str">
            <v>UN</v>
          </cell>
          <cell r="G961">
            <v>4.5999999999999999E-2</v>
          </cell>
          <cell r="H961" t="str">
            <v>17,63</v>
          </cell>
          <cell r="I961">
            <v>0.81097999999999992</v>
          </cell>
        </row>
        <row r="962">
          <cell r="D962">
            <v>89813</v>
          </cell>
          <cell r="E962" t="str">
            <v>LUVA SIMPLES, PVC, SERIE NORMAL, ESGOTO PREDIAL, DN 50 MM, JUNTA ELÁSTICA, FORNECIDO E INSTALADO EM PRUMADA DE ESGOTO SANITÁRIO OU VENTILAÇÃO. AF_12/2014</v>
          </cell>
          <cell r="F962" t="str">
            <v>UN</v>
          </cell>
          <cell r="G962" t="str">
            <v/>
          </cell>
          <cell r="I962">
            <v>4.63440034</v>
          </cell>
        </row>
        <row r="963">
          <cell r="D963">
            <v>88248</v>
          </cell>
          <cell r="E963" t="str">
            <v>AUXILIAR DE ENCANADOR OU BOMBEIRO HIDRÁULICO COM ENCARGOS COMPLEMENTARES</v>
          </cell>
          <cell r="F963" t="str">
            <v>H</v>
          </cell>
          <cell r="G963">
            <v>0.03</v>
          </cell>
          <cell r="H963">
            <v>20.132683999999998</v>
          </cell>
          <cell r="I963">
            <v>0.60398051999999991</v>
          </cell>
        </row>
        <row r="964">
          <cell r="D964">
            <v>88267</v>
          </cell>
          <cell r="E964" t="str">
            <v>ENCANADOR OU BOMBEIRO HIDRÁULICO COM ENCARGOS COMPLEMENTARES</v>
          </cell>
          <cell r="F964" t="str">
            <v>H</v>
          </cell>
          <cell r="G964">
            <v>0.03</v>
          </cell>
          <cell r="H964">
            <v>28.593994000000002</v>
          </cell>
          <cell r="I964">
            <v>0.85781982000000001</v>
          </cell>
        </row>
        <row r="965">
          <cell r="D965">
            <v>296</v>
          </cell>
          <cell r="E965" t="str">
            <v>ANEL BORRACHA PARA TUBO ESGOTO PREDIAL DN 50 MM (NBR 5688)</v>
          </cell>
          <cell r="F965" t="str">
            <v>UN</v>
          </cell>
          <cell r="G965">
            <v>1</v>
          </cell>
          <cell r="H965" t="str">
            <v>0,95</v>
          </cell>
          <cell r="I965">
            <v>0.95</v>
          </cell>
        </row>
        <row r="966">
          <cell r="D966">
            <v>3875</v>
          </cell>
          <cell r="E966" t="str">
            <v>LUVA SIMPLES, PVC, SOLDAVEL, DN 50 MM, SERIE NORMAL, PARA ESGOTO PREDIAL</v>
          </cell>
          <cell r="F966" t="str">
            <v>UN</v>
          </cell>
          <cell r="G966">
            <v>1</v>
          </cell>
          <cell r="H966" t="str">
            <v>1,87</v>
          </cell>
          <cell r="I966">
            <v>1.87</v>
          </cell>
        </row>
        <row r="967">
          <cell r="D967">
            <v>20078</v>
          </cell>
          <cell r="E967" t="str">
            <v>PASTA LUBRIFICANTE PARA TUBOS E CONEXOES COM JUNTA ELASTICA (USO EM PVC, ACO, POLIETILENO E OUTROS) ( DE *400* G)</v>
          </cell>
          <cell r="F967" t="str">
            <v>UN</v>
          </cell>
          <cell r="G967">
            <v>0.02</v>
          </cell>
          <cell r="H967" t="str">
            <v>17,63</v>
          </cell>
          <cell r="I967">
            <v>0.35259999999999997</v>
          </cell>
        </row>
        <row r="968">
          <cell r="D968">
            <v>89709</v>
          </cell>
          <cell r="E968" t="str">
            <v>RALO SIFONADO, PVC, DN 100 X 40 MM, JUNTA SOLDÁVEL, FORNECIDO E INSTALADO EM RAMAL DE DESCARGA OU EM RAMAL DE ESGOTO SANITÁRIO. AF_12/2014</v>
          </cell>
          <cell r="F968" t="str">
            <v>UN</v>
          </cell>
          <cell r="G968" t="str">
            <v/>
          </cell>
          <cell r="I968">
            <v>9.1846384600000004</v>
          </cell>
        </row>
        <row r="969">
          <cell r="D969">
            <v>88248</v>
          </cell>
          <cell r="E969" t="str">
            <v>AUXILIAR DE ENCANADOR OU BOMBEIRO HIDRÁULICO COM ENCARGOS COMPLEMENTARES</v>
          </cell>
          <cell r="F969" t="str">
            <v>H</v>
          </cell>
          <cell r="G969">
            <v>7.0000000000000007E-2</v>
          </cell>
          <cell r="H969">
            <v>20.132683999999998</v>
          </cell>
          <cell r="I969">
            <v>1.4092878799999999</v>
          </cell>
        </row>
        <row r="970">
          <cell r="D970">
            <v>88267</v>
          </cell>
          <cell r="E970" t="str">
            <v>ENCANADOR OU BOMBEIRO HIDRÁULICO COM ENCARGOS COMPLEMENTARES</v>
          </cell>
          <cell r="F970" t="str">
            <v>H</v>
          </cell>
          <cell r="G970">
            <v>7.0000000000000007E-2</v>
          </cell>
          <cell r="H970">
            <v>28.593994000000002</v>
          </cell>
          <cell r="I970">
            <v>2.0015795800000005</v>
          </cell>
        </row>
        <row r="971">
          <cell r="D971">
            <v>122</v>
          </cell>
          <cell r="E971" t="str">
            <v>ADESIVO PLASTICO PARA PVC, FRASCO COM 850 GR</v>
          </cell>
          <cell r="F971" t="str">
            <v>UN</v>
          </cell>
          <cell r="G971">
            <v>4.8999999999999998E-3</v>
          </cell>
          <cell r="H971" t="str">
            <v>48,14</v>
          </cell>
          <cell r="I971">
            <v>0.23588599999999998</v>
          </cell>
        </row>
        <row r="972">
          <cell r="D972">
            <v>11741</v>
          </cell>
          <cell r="E972" t="str">
            <v>RALO SIFONADO PVC CILINDRICO, 100 X 40 MM,  COM GRELHA REDONDA BRANCA</v>
          </cell>
          <cell r="F972" t="str">
            <v>UN</v>
          </cell>
          <cell r="G972">
            <v>1</v>
          </cell>
          <cell r="H972" t="str">
            <v>5,20</v>
          </cell>
          <cell r="I972">
            <v>5.2</v>
          </cell>
        </row>
        <row r="973">
          <cell r="D973">
            <v>20083</v>
          </cell>
          <cell r="E973" t="str">
            <v>SOLUCAO LIMPADORA PARA PVC, FRASCO COM 1000 CM3</v>
          </cell>
          <cell r="F973" t="str">
            <v>UN</v>
          </cell>
          <cell r="G973">
            <v>7.4999999999999997E-3</v>
          </cell>
          <cell r="H973" t="str">
            <v>41,81</v>
          </cell>
          <cell r="I973">
            <v>0.31357499999999999</v>
          </cell>
        </row>
        <row r="974">
          <cell r="D974">
            <v>38383</v>
          </cell>
          <cell r="E974" t="str">
            <v>LIXA D'AGUA EM FOLHA, GRAO 100</v>
          </cell>
          <cell r="F974" t="str">
            <v>UN</v>
          </cell>
          <cell r="G974">
            <v>1.7000000000000001E-2</v>
          </cell>
          <cell r="H974" t="str">
            <v>1,43</v>
          </cell>
          <cell r="I974">
            <v>2.4310000000000002E-2</v>
          </cell>
        </row>
        <row r="975">
          <cell r="D975">
            <v>1667</v>
          </cell>
          <cell r="E975" t="str">
            <v>BUCHA DE REDUÇÃO LONGA EM PVC RÍGIDO COM ANEIS PARA ESGOTO SECUNDARIO, DIAM= 50 X 40MM</v>
          </cell>
          <cell r="F975" t="str">
            <v>UN</v>
          </cell>
          <cell r="I975">
            <v>8.9886394799999998</v>
          </cell>
        </row>
        <row r="976">
          <cell r="D976">
            <v>1703</v>
          </cell>
          <cell r="E976" t="str">
            <v>PASTA LUBRIFICANTE PARA PVC JE</v>
          </cell>
          <cell r="F976" t="str">
            <v>KG</v>
          </cell>
          <cell r="G976">
            <v>0.02</v>
          </cell>
          <cell r="H976" t="str">
            <v>14,45</v>
          </cell>
          <cell r="I976">
            <v>0.28899999999999998</v>
          </cell>
        </row>
        <row r="977">
          <cell r="D977">
            <v>295</v>
          </cell>
          <cell r="E977" t="str">
            <v>ANEL BORRACHA PARA TUBO ESGOTO PREDIAL DN 40MM (NBR 5688)</v>
          </cell>
          <cell r="F977" t="str">
            <v>UN</v>
          </cell>
          <cell r="G977">
            <v>1</v>
          </cell>
          <cell r="H977" t="str">
            <v>0,91</v>
          </cell>
          <cell r="I977">
            <v>0.91</v>
          </cell>
        </row>
        <row r="978">
          <cell r="D978">
            <v>88267</v>
          </cell>
          <cell r="E978" t="str">
            <v>ENCANADOR OU BOMBEIRO HIDRÁULICO</v>
          </cell>
          <cell r="F978" t="str">
            <v>H</v>
          </cell>
          <cell r="G978">
            <v>0.14000000000000001</v>
          </cell>
          <cell r="H978" t="str">
            <v>21,77</v>
          </cell>
          <cell r="I978">
            <v>3.0478000000000001</v>
          </cell>
        </row>
        <row r="979">
          <cell r="D979">
            <v>88316</v>
          </cell>
          <cell r="E979" t="str">
            <v>SERVENTE COMENCARGOS COMPLEMENTARES</v>
          </cell>
          <cell r="F979" t="str">
            <v>H</v>
          </cell>
          <cell r="G979">
            <v>0.14000000000000001</v>
          </cell>
          <cell r="H979">
            <v>16.870282</v>
          </cell>
          <cell r="I979">
            <v>2.36183948</v>
          </cell>
        </row>
        <row r="980">
          <cell r="D980">
            <v>20086</v>
          </cell>
          <cell r="E980" t="str">
            <v>BUCHA DE REDUÇÃO PVC SOLDAVEL, LONGA, 50 X 40MM, PARA ESGOTO PREDIAL</v>
          </cell>
          <cell r="F980" t="str">
            <v>UN</v>
          </cell>
          <cell r="G980">
            <v>1</v>
          </cell>
          <cell r="H980" t="str">
            <v>2,38</v>
          </cell>
          <cell r="I980">
            <v>2.38</v>
          </cell>
        </row>
        <row r="981">
          <cell r="D981">
            <v>1583</v>
          </cell>
          <cell r="E981" t="str">
            <v>REDUÇÃO EXCENTRICA EM PVC RÍGIDO SOLDAVEL, PARA ESGOTO PRIMARIO, DIÂM= 100 X 50MM</v>
          </cell>
          <cell r="F981" t="str">
            <v>UN</v>
          </cell>
          <cell r="G981" t="str">
            <v/>
          </cell>
          <cell r="I981">
            <v>18.757583480000001</v>
          </cell>
        </row>
        <row r="982">
          <cell r="D982">
            <v>138</v>
          </cell>
          <cell r="E982" t="str">
            <v>ADESIVO PVC EM FRASCO DE 850 GRAMAS</v>
          </cell>
          <cell r="F982" t="str">
            <v>KG</v>
          </cell>
          <cell r="G982">
            <v>3.3000000000000002E-2</v>
          </cell>
          <cell r="H982" t="str">
            <v>46,44</v>
          </cell>
          <cell r="I982">
            <v>1.5325200000000001</v>
          </cell>
        </row>
        <row r="983">
          <cell r="D983">
            <v>1937</v>
          </cell>
          <cell r="E983" t="str">
            <v>REDUÇÃO EXCENTRICA PVC SANITARIO D= 100 X 50MM</v>
          </cell>
          <cell r="F983" t="str">
            <v>UN</v>
          </cell>
          <cell r="G983">
            <v>1</v>
          </cell>
          <cell r="H983">
            <v>5.0199999999999996</v>
          </cell>
          <cell r="I983">
            <v>5.0199999999999996</v>
          </cell>
        </row>
        <row r="984">
          <cell r="D984">
            <v>2036</v>
          </cell>
          <cell r="E984" t="str">
            <v>SOLUÇÃO LIMPADORA PVC</v>
          </cell>
          <cell r="F984" t="str">
            <v>L</v>
          </cell>
          <cell r="G984">
            <v>5.0999999999999997E-2</v>
          </cell>
          <cell r="H984" t="str">
            <v>34,28</v>
          </cell>
          <cell r="I984">
            <v>1.7482800000000001</v>
          </cell>
        </row>
        <row r="985">
          <cell r="D985">
            <v>88267</v>
          </cell>
          <cell r="E985" t="str">
            <v>ENCANADOR OU BOMBEIRO HIDRÁULICO COM ENCARGOS COMPLEMENTARES</v>
          </cell>
          <cell r="F985" t="str">
            <v>H</v>
          </cell>
          <cell r="G985">
            <v>0.23</v>
          </cell>
          <cell r="H985">
            <v>28.593994000000002</v>
          </cell>
          <cell r="I985">
            <v>6.5766186200000005</v>
          </cell>
        </row>
        <row r="986">
          <cell r="D986">
            <v>88316</v>
          </cell>
          <cell r="E986" t="str">
            <v>SERVENTE COM ENCARGOS COMPLEMENTARES</v>
          </cell>
          <cell r="F986" t="str">
            <v>H</v>
          </cell>
          <cell r="G986">
            <v>0.23</v>
          </cell>
          <cell r="H986">
            <v>16.870282</v>
          </cell>
          <cell r="I986">
            <v>3.8801648600000003</v>
          </cell>
        </row>
        <row r="987">
          <cell r="D987">
            <v>89784</v>
          </cell>
          <cell r="E987" t="str">
            <v>TE, PVC, SERIE NORMAL, ESGOTO PREDIAL, DN 50 X 50 MM, JUNTA ELÁSTICA, FORNECIDO E INSTALADO EM RAMAL DE DESCARGA OU RAMAL DE ESGOTO SANITÁRIO. AF_12/2014</v>
          </cell>
          <cell r="F987" t="str">
            <v>UN</v>
          </cell>
          <cell r="G987" t="str">
            <v/>
          </cell>
          <cell r="I987">
            <v>16.258735260000002</v>
          </cell>
        </row>
        <row r="988">
          <cell r="D988">
            <v>88248</v>
          </cell>
          <cell r="E988" t="str">
            <v>AUXILIAR DE ENCANADOR OU BOMBEIRO HIDRÁULICO COM ENCARGOS COMPLEMENTARES</v>
          </cell>
          <cell r="F988" t="str">
            <v>H</v>
          </cell>
          <cell r="G988">
            <v>0.17</v>
          </cell>
          <cell r="H988">
            <v>20.132683999999998</v>
          </cell>
          <cell r="I988">
            <v>3.4225562799999998</v>
          </cell>
        </row>
        <row r="989">
          <cell r="D989">
            <v>88267</v>
          </cell>
          <cell r="E989" t="str">
            <v>ENCANADOR OU BOMBEIRO HIDRÁULICO COM ENCARGOS COMPLEMENTARES</v>
          </cell>
          <cell r="F989" t="str">
            <v>H</v>
          </cell>
          <cell r="G989">
            <v>0.17</v>
          </cell>
          <cell r="H989">
            <v>28.593994000000002</v>
          </cell>
          <cell r="I989">
            <v>4.8609789800000005</v>
          </cell>
        </row>
        <row r="990">
          <cell r="D990">
            <v>296</v>
          </cell>
          <cell r="E990" t="str">
            <v>ANEL BORRACHA PARA TUBO ESGOTO PREDIAL DN 50 MM (NBR 5688)</v>
          </cell>
          <cell r="F990" t="str">
            <v>UN</v>
          </cell>
          <cell r="G990">
            <v>2</v>
          </cell>
          <cell r="H990" t="str">
            <v>0,95</v>
          </cell>
          <cell r="I990">
            <v>1.9</v>
          </cell>
        </row>
        <row r="991">
          <cell r="D991">
            <v>7097</v>
          </cell>
          <cell r="E991" t="str">
            <v>TE SANITARIO, PVC, DN 50 X 50 MM, SERIE NORMAL, PARA ESGOTO PREDIAL</v>
          </cell>
          <cell r="F991" t="str">
            <v>UN</v>
          </cell>
          <cell r="G991">
            <v>1</v>
          </cell>
          <cell r="H991" t="str">
            <v>5,37</v>
          </cell>
          <cell r="I991">
            <v>5.37</v>
          </cell>
        </row>
        <row r="992">
          <cell r="D992">
            <v>20078</v>
          </cell>
          <cell r="E992" t="str">
            <v>PASTA LUBRIFICANTE PARA TUBOS E CONEXOES COM JUNTA ELASTICA (USO EM PVC, ACO, POLIETILENO E OUTROS) ( DE *400* G)</v>
          </cell>
          <cell r="F992" t="str">
            <v>UN</v>
          </cell>
          <cell r="G992">
            <v>0.04</v>
          </cell>
          <cell r="H992" t="str">
            <v>17,63</v>
          </cell>
          <cell r="I992">
            <v>0.70519999999999994</v>
          </cell>
        </row>
        <row r="993">
          <cell r="D993">
            <v>1588</v>
          </cell>
          <cell r="E993" t="str">
            <v>TÊ SANITÁRIO EM PVC RÍGIDO SOLDÁVEL, PARA ESGOTO PRIMÁRIO, DIAM= 100 X 50MM</v>
          </cell>
          <cell r="F993" t="str">
            <v>UN</v>
          </cell>
          <cell r="I993">
            <v>36.191129720000006</v>
          </cell>
        </row>
        <row r="994">
          <cell r="D994">
            <v>138</v>
          </cell>
          <cell r="E994" t="str">
            <v>ADESIVO PVC EM FRASCO DE 850 GRAMAS</v>
          </cell>
          <cell r="F994" t="str">
            <v>KG</v>
          </cell>
          <cell r="G994">
            <v>7.4999999999999997E-2</v>
          </cell>
          <cell r="H994" t="str">
            <v>46,44</v>
          </cell>
          <cell r="I994">
            <v>3.4829999999999997</v>
          </cell>
        </row>
        <row r="995">
          <cell r="D995">
            <v>2036</v>
          </cell>
          <cell r="E995" t="str">
            <v>SOLUÇÃO LIMPADORA PVC</v>
          </cell>
          <cell r="F995" t="str">
            <v>L</v>
          </cell>
          <cell r="G995">
            <v>0.12</v>
          </cell>
          <cell r="H995" t="str">
            <v>34,28</v>
          </cell>
          <cell r="I995">
            <v>4.1135999999999999</v>
          </cell>
        </row>
        <row r="996">
          <cell r="D996">
            <v>88267</v>
          </cell>
          <cell r="E996" t="str">
            <v>ENCANADOR OU BOMBEIRO HIDRÁULICO</v>
          </cell>
          <cell r="F996" t="str">
            <v>H</v>
          </cell>
          <cell r="G996">
            <v>0.46</v>
          </cell>
          <cell r="H996" t="str">
            <v>21,77</v>
          </cell>
          <cell r="I996">
            <v>10.014200000000001</v>
          </cell>
        </row>
        <row r="997">
          <cell r="D997">
            <v>88316</v>
          </cell>
          <cell r="E997" t="str">
            <v>SERVENTE COMENCARGOS COMPLEMENTARES</v>
          </cell>
          <cell r="F997" t="str">
            <v>H</v>
          </cell>
          <cell r="G997">
            <v>0.46</v>
          </cell>
          <cell r="H997">
            <v>16.870282</v>
          </cell>
          <cell r="I997">
            <v>7.7603297200000005</v>
          </cell>
        </row>
        <row r="998">
          <cell r="D998">
            <v>11655</v>
          </cell>
          <cell r="E998" t="str">
            <v>TE SANITARIO, PVC, DN 100 X 50MM, SERIE NORMAL, PARA ESGOTO PREDIAL</v>
          </cell>
          <cell r="F998" t="str">
            <v>UN</v>
          </cell>
          <cell r="G998">
            <v>1</v>
          </cell>
          <cell r="H998" t="str">
            <v>10,82</v>
          </cell>
          <cell r="I998">
            <v>10.82</v>
          </cell>
        </row>
        <row r="999">
          <cell r="D999">
            <v>90709</v>
          </cell>
          <cell r="E999" t="str">
            <v>TUBO DE PVC PARA REDE COLETORA DE ESGOTO DE PAREDE MACIÇA, DN 100 MM, JUNTA ELÁSTICA, INSTALADO EM LOCAL COM NÍVEL ALTO DE INTERFERÊNCIAS - FORNECIMENTO E ASSENTAMENTO. AF_06/2015</v>
          </cell>
          <cell r="F999" t="str">
            <v>M</v>
          </cell>
          <cell r="G999" t="str">
            <v/>
          </cell>
          <cell r="I999">
            <v>21.367111702800003</v>
          </cell>
        </row>
        <row r="1000">
          <cell r="D1000">
            <v>88249</v>
          </cell>
          <cell r="E1000" t="str">
            <v>ASSENTADOR DE TUBOS COM ENCARGOS COMPLEMENTARES</v>
          </cell>
          <cell r="F1000" t="str">
            <v>H</v>
          </cell>
          <cell r="G1000">
            <v>0.1074</v>
          </cell>
          <cell r="H1000">
            <v>18.143840000000001</v>
          </cell>
          <cell r="I1000">
            <v>1.9486484159999999</v>
          </cell>
        </row>
        <row r="1001">
          <cell r="D1001">
            <v>88316</v>
          </cell>
          <cell r="E1001" t="str">
            <v>SERVENTE COM ENCARGOS COMPLEMENTARES</v>
          </cell>
          <cell r="F1001" t="str">
            <v>H</v>
          </cell>
          <cell r="G1001">
            <v>0.1074</v>
          </cell>
          <cell r="H1001">
            <v>16.870282</v>
          </cell>
          <cell r="I1001">
            <v>1.8118682867999998</v>
          </cell>
        </row>
        <row r="1002">
          <cell r="D1002">
            <v>303</v>
          </cell>
          <cell r="E1002" t="str">
            <v>ANEL BORRACHA, PARA TUBO PVC, REDE COLETOR ESGOTO, DN 100 MM (NBR 7362)</v>
          </cell>
          <cell r="F1002" t="str">
            <v>UN</v>
          </cell>
          <cell r="G1002">
            <v>0.16669999999999999</v>
          </cell>
          <cell r="H1002" t="str">
            <v>2,29</v>
          </cell>
          <cell r="I1002">
            <v>0.381743</v>
          </cell>
        </row>
        <row r="1003">
          <cell r="D1003">
            <v>20078</v>
          </cell>
          <cell r="E1003" t="str">
            <v>PASTA LUBRIFICANTE PARA TUBOS E CONEXOES COM JUNTA ELASTICA (USO EM PVC, ACO, POLIETILENO E OUTROS) ( DE *400* G)</v>
          </cell>
          <cell r="F1003" t="str">
            <v>UN</v>
          </cell>
          <cell r="G1003">
            <v>1.04E-2</v>
          </cell>
          <cell r="H1003" t="str">
            <v>17,63</v>
          </cell>
          <cell r="I1003">
            <v>0.18335199999999999</v>
          </cell>
        </row>
        <row r="1004">
          <cell r="D1004">
            <v>36365</v>
          </cell>
          <cell r="E1004" t="str">
            <v>TUBO COLETOR DE ESGOTO PVC, JE OU JEI, DN 100 MM (NBR 7362)</v>
          </cell>
          <cell r="F1004" t="str">
            <v>M</v>
          </cell>
          <cell r="G1004">
            <v>1.05</v>
          </cell>
          <cell r="H1004" t="str">
            <v>16,23</v>
          </cell>
          <cell r="I1004">
            <v>17.041500000000003</v>
          </cell>
        </row>
        <row r="1005">
          <cell r="D1005">
            <v>89711</v>
          </cell>
          <cell r="E1005" t="str">
            <v>TUBO PVC, SERIE NORMAL, ESGOTO PREDIAL, DN 40 MM, FORNECIDO E INSTALADO EM RAMAL DE DESCARGA OU RAMAL DE ESGOTO SANITÁRIO. AF_12/2014</v>
          </cell>
          <cell r="F1005" t="str">
            <v>M</v>
          </cell>
          <cell r="G1005" t="str">
            <v/>
          </cell>
          <cell r="I1005">
            <v>17.827003399999999</v>
          </cell>
        </row>
        <row r="1006">
          <cell r="D1006">
            <v>88248</v>
          </cell>
          <cell r="E1006" t="str">
            <v>AUXILIAR DE ENCANADOR OU BOMBEIRO HIDRÁULICO COM ENCARGOS COMPLEMENTARES</v>
          </cell>
          <cell r="F1006" t="str">
            <v>H</v>
          </cell>
          <cell r="G1006">
            <v>0.3</v>
          </cell>
          <cell r="H1006">
            <v>20.132683999999998</v>
          </cell>
          <cell r="I1006">
            <v>6.0398051999999991</v>
          </cell>
        </row>
        <row r="1007">
          <cell r="D1007">
            <v>88267</v>
          </cell>
          <cell r="E1007" t="str">
            <v>ENCANADOR OU BOMBEIRO HIDRÁULICO COM ENCARGOS COMPLEMENTARES</v>
          </cell>
          <cell r="F1007" t="str">
            <v>H</v>
          </cell>
          <cell r="G1007">
            <v>0.3</v>
          </cell>
          <cell r="H1007">
            <v>28.593994000000002</v>
          </cell>
          <cell r="I1007">
            <v>8.578198200000001</v>
          </cell>
        </row>
        <row r="1008">
          <cell r="D1008">
            <v>9835</v>
          </cell>
          <cell r="E1008" t="str">
            <v>TUBO PVC  SERIE NORMAL, DN 40 MM, PARA ESGOTO  PREDIAL (NBR 5688)</v>
          </cell>
          <cell r="F1008" t="str">
            <v>M</v>
          </cell>
          <cell r="G1008">
            <v>1.05</v>
          </cell>
          <cell r="H1008" t="str">
            <v>2,92</v>
          </cell>
          <cell r="I1008">
            <v>3.0659999999999998</v>
          </cell>
        </row>
        <row r="1009">
          <cell r="D1009">
            <v>38383</v>
          </cell>
          <cell r="E1009" t="str">
            <v>LIXA D'AGUA EM FOLHA, GRAO 100</v>
          </cell>
          <cell r="F1009" t="str">
            <v>UN</v>
          </cell>
          <cell r="G1009">
            <v>0.1</v>
          </cell>
          <cell r="H1009" t="str">
            <v>1,43</v>
          </cell>
          <cell r="I1009">
            <v>0.14299999999999999</v>
          </cell>
        </row>
        <row r="1010">
          <cell r="D1010">
            <v>89712</v>
          </cell>
          <cell r="E1010" t="str">
            <v>TUBO PVC, SERIE NORMAL, ESGOTO PREDIAL, DN 50 MM, FORNECIDO E INSTALADO EM RAMAL DE DESCARGA OU RAMAL DE ESGOTO SANITÁRIO. AF_12/2014</v>
          </cell>
          <cell r="F1010" t="str">
            <v>M</v>
          </cell>
          <cell r="G1010" t="str">
            <v/>
          </cell>
          <cell r="I1010">
            <v>24.296549640000002</v>
          </cell>
        </row>
        <row r="1011">
          <cell r="D1011">
            <v>88248</v>
          </cell>
          <cell r="E1011" t="str">
            <v>AUXILIAR DE ENCANADOR OU BOMBEIRO HIDRÁULICO COM ENCARGOS COMPLEMENTARES</v>
          </cell>
          <cell r="F1011" t="str">
            <v>H</v>
          </cell>
          <cell r="G1011">
            <v>0.38</v>
          </cell>
          <cell r="H1011">
            <v>20.132683999999998</v>
          </cell>
          <cell r="I1011">
            <v>7.6504199199999992</v>
          </cell>
        </row>
        <row r="1012">
          <cell r="D1012">
            <v>88267</v>
          </cell>
          <cell r="E1012" t="str">
            <v>ENCANADOR OU BOMBEIRO HIDRÁULICO COM ENCARGOS COMPLEMENTARES</v>
          </cell>
          <cell r="F1012" t="str">
            <v>H</v>
          </cell>
          <cell r="G1012">
            <v>0.38</v>
          </cell>
          <cell r="H1012">
            <v>28.593994000000002</v>
          </cell>
          <cell r="I1012">
            <v>10.865717720000001</v>
          </cell>
        </row>
        <row r="1013">
          <cell r="D1013">
            <v>122</v>
          </cell>
          <cell r="E1013" t="str">
            <v>ADESIVO PLASTICO PARA PVC, FRASCO COM 850 GR</v>
          </cell>
          <cell r="F1013" t="str">
            <v>UN</v>
          </cell>
          <cell r="G1013">
            <v>1.0800000000000001E-2</v>
          </cell>
          <cell r="H1013" t="str">
            <v>48,14</v>
          </cell>
          <cell r="I1013">
            <v>0.51991200000000004</v>
          </cell>
        </row>
        <row r="1014">
          <cell r="D1014">
            <v>9838</v>
          </cell>
          <cell r="E1014" t="str">
            <v>TUBO PVC SERIE NORMAL, DN 50 MM, PARA ESGOTO PREDIAL (NBR 5688)</v>
          </cell>
          <cell r="F1014" t="str">
            <v>M</v>
          </cell>
          <cell r="G1014">
            <v>1.05</v>
          </cell>
          <cell r="H1014" t="str">
            <v>5,01</v>
          </cell>
          <cell r="I1014">
            <v>5.2605000000000004</v>
          </cell>
        </row>
        <row r="1015">
          <cell r="D1015">
            <v>20038</v>
          </cell>
          <cell r="E1015" t="str">
            <v>SOLUCAO LIMPADORA PARA PVC, FRASCO COM 1000 CM3</v>
          </cell>
          <cell r="F1015" t="str">
            <v>UN</v>
          </cell>
          <cell r="G1015">
            <v>1.6299999999999999E-2</v>
          </cell>
          <cell r="H1015" t="str">
            <v>302,99</v>
          </cell>
          <cell r="I1015">
            <v>4.9387369999999997</v>
          </cell>
        </row>
        <row r="1016">
          <cell r="D1016">
            <v>38383</v>
          </cell>
          <cell r="E1016" t="str">
            <v>LIXA D'AGUA EM FOLHA, GRAO 100</v>
          </cell>
          <cell r="F1016" t="str">
            <v>UN</v>
          </cell>
          <cell r="G1016">
            <v>0.127</v>
          </cell>
          <cell r="H1016" t="str">
            <v>1,43</v>
          </cell>
          <cell r="I1016">
            <v>0.18160999999999999</v>
          </cell>
        </row>
        <row r="1017">
          <cell r="E1017" t="str">
            <v>INSTALAÇÕES ELÉTRICAS</v>
          </cell>
        </row>
        <row r="1018">
          <cell r="E1018" t="str">
            <v>CABOS</v>
          </cell>
        </row>
        <row r="1019">
          <cell r="D1019">
            <v>91926</v>
          </cell>
          <cell r="E1019" t="str">
            <v>CABO DE COBRE FLEXÍVEL ISOLADO, 2,5 MM², ANTI-CHAMA 450/750 V, PARA CIRCUITOS TERMINAIS - FORNECIMENTO E INSTALAÇÃO. AF_12/2015</v>
          </cell>
          <cell r="F1019" t="str">
            <v>M</v>
          </cell>
          <cell r="G1019" t="str">
            <v/>
          </cell>
          <cell r="I1019">
            <v>3.4380506</v>
          </cell>
        </row>
        <row r="1020">
          <cell r="D1020">
            <v>88247</v>
          </cell>
          <cell r="E1020" t="str">
            <v>AUXILIAR DE ELETRICISTA COM ENCARGOS COMPLEMENTARES</v>
          </cell>
          <cell r="F1020" t="str">
            <v>H</v>
          </cell>
          <cell r="G1020">
            <v>0.03</v>
          </cell>
          <cell r="H1020">
            <v>21.476025999999997</v>
          </cell>
          <cell r="I1020">
            <v>0.64428077999999989</v>
          </cell>
        </row>
        <row r="1021">
          <cell r="D1021">
            <v>88264</v>
          </cell>
          <cell r="E1021" t="str">
            <v>ELETRICISTA COM ENCARGOS COMPLEMENTARES</v>
          </cell>
          <cell r="F1021" t="str">
            <v>H</v>
          </cell>
          <cell r="G1021">
            <v>0.03</v>
          </cell>
          <cell r="H1021">
            <v>28.593994000000002</v>
          </cell>
          <cell r="I1021">
            <v>0.85781982000000001</v>
          </cell>
        </row>
        <row r="1022">
          <cell r="D1022">
            <v>984</v>
          </cell>
          <cell r="E1022" t="str">
            <v>CABO DE COBRE, RIGIDO, CLASSE 2, ISOLACAO EM PVC/A, ANTICHAMA BWF-B, 1 CONDUTOR, 450/750 V, SECAO NOMINAL 2,5 MM2</v>
          </cell>
          <cell r="F1022" t="str">
            <v>M</v>
          </cell>
          <cell r="G1022">
            <v>1.19</v>
          </cell>
          <cell r="H1022" t="str">
            <v>1,60</v>
          </cell>
          <cell r="I1022">
            <v>1.9039999999999999</v>
          </cell>
        </row>
        <row r="1023">
          <cell r="D1023">
            <v>21127</v>
          </cell>
          <cell r="E1023" t="str">
            <v>FITA ISOLANTE ADESIVA ANTICHAMA, USO ATE 750 V, EM ROLO DE 19 MM X 5 M</v>
          </cell>
          <cell r="F1023" t="str">
            <v>UN</v>
          </cell>
          <cell r="G1023">
            <v>8.9999999999999993E-3</v>
          </cell>
          <cell r="H1023" t="str">
            <v>3,55</v>
          </cell>
          <cell r="I1023">
            <v>3.1949999999999999E-2</v>
          </cell>
        </row>
        <row r="1024">
          <cell r="D1024">
            <v>91928</v>
          </cell>
          <cell r="E1024" t="str">
            <v>CABO DE COBRE FLEXÍVEL ISOLADO, 4 MM², ANTI-CHAMA 450/750 V, PARA CIRCUITOS TERMINAIS - FORNECIMENTO E INSTALAÇÃO. AF_12/2015</v>
          </cell>
          <cell r="F1024" t="str">
            <v>M</v>
          </cell>
          <cell r="G1024" t="str">
            <v/>
          </cell>
          <cell r="I1024">
            <v>4.8312508000000003</v>
          </cell>
        </row>
        <row r="1025">
          <cell r="D1025">
            <v>88247</v>
          </cell>
          <cell r="E1025" t="str">
            <v>AUXILIAR DE ELETRICISTA COM ENCARGOS COMPLEMENTARES</v>
          </cell>
          <cell r="F1025" t="str">
            <v>H</v>
          </cell>
          <cell r="G1025">
            <v>0.04</v>
          </cell>
          <cell r="H1025">
            <v>21.476025999999997</v>
          </cell>
          <cell r="I1025">
            <v>0.85904103999999992</v>
          </cell>
        </row>
        <row r="1026">
          <cell r="D1026">
            <v>88264</v>
          </cell>
          <cell r="E1026" t="str">
            <v>ELETRICISTA COM ENCARGOS COMPLEMENTARES</v>
          </cell>
          <cell r="F1026" t="str">
            <v>H</v>
          </cell>
          <cell r="G1026">
            <v>0.04</v>
          </cell>
          <cell r="H1026">
            <v>28.593994000000002</v>
          </cell>
          <cell r="I1026">
            <v>1.14375976</v>
          </cell>
        </row>
        <row r="1027">
          <cell r="D1027">
            <v>1003</v>
          </cell>
          <cell r="E1027" t="str">
            <v>CABO DE COBRE, RIGIDO, CLASSE 2, ISOLACAO EM PVC/A, ANTICHAMA BWF-B, 1 CONDUTOR, 450/750 V, SECAO NOMINAL 4 MM2</v>
          </cell>
          <cell r="F1027" t="str">
            <v>M</v>
          </cell>
          <cell r="G1027">
            <v>1.19</v>
          </cell>
          <cell r="H1027" t="str">
            <v>2,35</v>
          </cell>
          <cell r="I1027">
            <v>2.7965</v>
          </cell>
        </row>
        <row r="1028">
          <cell r="D1028">
            <v>21127</v>
          </cell>
          <cell r="E1028" t="str">
            <v>FITA ISOLANTE ADESIVA ANTICHAMA, USO ATE 750 V, EM ROLO DE 19 MM X 5 M</v>
          </cell>
          <cell r="F1028" t="str">
            <v>UN</v>
          </cell>
          <cell r="G1028">
            <v>8.9999999999999993E-3</v>
          </cell>
          <cell r="H1028" t="str">
            <v>3,55</v>
          </cell>
          <cell r="I1028">
            <v>3.1949999999999999E-2</v>
          </cell>
        </row>
        <row r="1029">
          <cell r="D1029">
            <v>88247</v>
          </cell>
          <cell r="E1029" t="str">
            <v>AUXILIAR DE ELETRICISTA COM ENCARGOS COMPLEMENTARES</v>
          </cell>
          <cell r="F1029" t="str">
            <v>H</v>
          </cell>
          <cell r="G1029">
            <v>5.1999999999999998E-2</v>
          </cell>
          <cell r="H1029">
            <v>21.476025999999997</v>
          </cell>
          <cell r="I1029">
            <v>1.1167533519999999</v>
          </cell>
        </row>
        <row r="1030">
          <cell r="D1030">
            <v>88264</v>
          </cell>
          <cell r="E1030" t="str">
            <v>ELETRICISTA COM ENCARGOS COMPLEMENTARES</v>
          </cell>
          <cell r="F1030" t="str">
            <v>H</v>
          </cell>
          <cell r="G1030">
            <v>5.1999999999999998E-2</v>
          </cell>
          <cell r="H1030">
            <v>28.593994000000002</v>
          </cell>
          <cell r="I1030">
            <v>1.4868876880000002</v>
          </cell>
        </row>
        <row r="1031">
          <cell r="D1031">
            <v>994</v>
          </cell>
          <cell r="E1031" t="str">
            <v>CABO DE COBRE, FLEXIVEL, CLASSE 4 OU 5, ISOLACAO EM PVC/A, ANTICHAMA BWF-B, COBERTURA PVC-ST1, ANTICHAMA BWF-B, 1 CONDUTOR, 0,6/1 KV, SECAO NOMINAL 6 MM2</v>
          </cell>
          <cell r="F1031" t="str">
            <v>M</v>
          </cell>
          <cell r="G1031">
            <v>1.19</v>
          </cell>
          <cell r="H1031" t="str">
            <v>2,99</v>
          </cell>
          <cell r="I1031">
            <v>3.5581</v>
          </cell>
        </row>
        <row r="1032">
          <cell r="D1032">
            <v>21127</v>
          </cell>
          <cell r="E1032" t="str">
            <v>FITA ISOLANTE ADESIVA ANTICHAMA, USO ATE 750 V, EM ROLO DE 19 MM X 5 M</v>
          </cell>
          <cell r="F1032" t="str">
            <v>UN</v>
          </cell>
          <cell r="G1032">
            <v>8.9999999999999993E-3</v>
          </cell>
          <cell r="H1032" t="str">
            <v>3,55</v>
          </cell>
          <cell r="I1032">
            <v>3.1949999999999999E-2</v>
          </cell>
        </row>
        <row r="1033">
          <cell r="D1033">
            <v>91933</v>
          </cell>
          <cell r="E1033" t="str">
            <v>CABO DE COBRE FLEXÍVEL ISOLADO, 10 MM², ANTI-CHAMA 0,6/1,0 KV, PARA CIRCUITOS TERMINAIS - FORNECIMENTO E INSTALAÇÃO. AF_12/2015</v>
          </cell>
          <cell r="F1033" t="str">
            <v>M</v>
          </cell>
          <cell r="G1033" t="str">
            <v/>
          </cell>
          <cell r="I1033">
            <v>9.5874415400000004</v>
          </cell>
        </row>
        <row r="1034">
          <cell r="D1034">
            <v>88247</v>
          </cell>
          <cell r="E1034" t="str">
            <v>AUXILIAR DE ELETRICISTA COM ENCARGOS COMPLEMENTARES</v>
          </cell>
          <cell r="F1034" t="str">
            <v>H</v>
          </cell>
          <cell r="G1034">
            <v>7.6999999999999999E-2</v>
          </cell>
          <cell r="H1034">
            <v>21.476025999999997</v>
          </cell>
          <cell r="I1034">
            <v>1.6536540019999997</v>
          </cell>
        </row>
        <row r="1035">
          <cell r="D1035">
            <v>88264</v>
          </cell>
          <cell r="E1035" t="str">
            <v>ELETRICISTA COM ENCARGOS COMPLEMENTARES</v>
          </cell>
          <cell r="F1035" t="str">
            <v>H</v>
          </cell>
          <cell r="G1035">
            <v>7.6999999999999999E-2</v>
          </cell>
          <cell r="H1035">
            <v>28.593994000000002</v>
          </cell>
          <cell r="I1035">
            <v>2.2017375380000002</v>
          </cell>
        </row>
        <row r="1036">
          <cell r="D1036">
            <v>1020</v>
          </cell>
          <cell r="E1036" t="str">
            <v>CABO DE COBRE, FLEXIVEL, CLASSE 4 OU 5, ISOLACAO EM PVC/A, ANTICHAMA BWF-B, COBERTURA PVC-ST1, ANTICHAMA BWF-B, 1 CONDUTOR, 0,6/1 KV, SECAO NOMINAL 10 MM2</v>
          </cell>
          <cell r="F1036" t="str">
            <v>M</v>
          </cell>
          <cell r="G1036">
            <v>1.19</v>
          </cell>
          <cell r="H1036" t="str">
            <v>4,79</v>
          </cell>
          <cell r="I1036">
            <v>5.7000999999999999</v>
          </cell>
        </row>
        <row r="1037">
          <cell r="D1037">
            <v>21127</v>
          </cell>
          <cell r="E1037" t="str">
            <v>FITA ISOLANTE ADESIVA ANTICHAMA, USO ATE 750 V, EM ROLO DE 19 MM X 5 M</v>
          </cell>
          <cell r="F1037" t="str">
            <v>UN</v>
          </cell>
          <cell r="G1037">
            <v>8.9999999999999993E-3</v>
          </cell>
          <cell r="H1037" t="str">
            <v>3,55</v>
          </cell>
          <cell r="I1037">
            <v>3.1949999999999999E-2</v>
          </cell>
        </row>
        <row r="1038">
          <cell r="D1038">
            <v>91935</v>
          </cell>
          <cell r="E1038" t="str">
            <v>CABO DE COBRE FLEXÍVEL ISOLADO, 16 MM², ANTI-CHAMA 0,6/1,0 KV, PARA CIRCUITOS TERMINAIS - FORNECIMENTO E INSTALAÇÃO. AF_12/2015</v>
          </cell>
          <cell r="F1038" t="str">
            <v>M</v>
          </cell>
          <cell r="G1038" t="str">
            <v/>
          </cell>
          <cell r="I1038">
            <v>14.5246023</v>
          </cell>
        </row>
        <row r="1039">
          <cell r="D1039">
            <v>88247</v>
          </cell>
          <cell r="E1039" t="str">
            <v>AUXILIAR DE ELETRICISTA COM ENCARGOS COMPLEMENTARES</v>
          </cell>
          <cell r="F1039" t="str">
            <v>H</v>
          </cell>
          <cell r="G1039">
            <v>0.115</v>
          </cell>
          <cell r="H1039">
            <v>21.476025999999997</v>
          </cell>
          <cell r="I1039">
            <v>2.4697429899999999</v>
          </cell>
        </row>
        <row r="1040">
          <cell r="D1040">
            <v>88264</v>
          </cell>
          <cell r="E1040" t="str">
            <v>ELETRICISTA COM ENCARGOS COMPLEMENTARES</v>
          </cell>
          <cell r="F1040" t="str">
            <v>H</v>
          </cell>
          <cell r="G1040">
            <v>0.115</v>
          </cell>
          <cell r="H1040">
            <v>28.593994000000002</v>
          </cell>
          <cell r="I1040">
            <v>3.2883093100000003</v>
          </cell>
        </row>
        <row r="1041">
          <cell r="D1041">
            <v>995</v>
          </cell>
          <cell r="E1041" t="str">
            <v>CABO DE COBRE, FLEXIVEL, CLASSE 4 OU 5, ISOLACAO EM PVC/A, ANTICHAMA BWF-B, COBERTURA PVC-ST1, ANTICHAMA BWF-B, 1 CONDUTOR, 0,6/1 KV, SECAO NOMINAL 16 MM2</v>
          </cell>
          <cell r="F1041" t="str">
            <v>M</v>
          </cell>
          <cell r="G1041">
            <v>1.19</v>
          </cell>
          <cell r="H1041" t="str">
            <v>7,34</v>
          </cell>
          <cell r="I1041">
            <v>8.7345999999999986</v>
          </cell>
        </row>
        <row r="1042">
          <cell r="D1042">
            <v>21127</v>
          </cell>
          <cell r="E1042" t="str">
            <v>FITA ISOLANTE ADESIVA ANTICHAMA, USO ATE 750 V, EM ROLO DE 19 MM X 5 M</v>
          </cell>
          <cell r="F1042" t="str">
            <v>UN</v>
          </cell>
          <cell r="G1042">
            <v>8.9999999999999993E-3</v>
          </cell>
          <cell r="H1042" t="str">
            <v>3,55</v>
          </cell>
          <cell r="I1042">
            <v>3.1949999999999999E-2</v>
          </cell>
        </row>
        <row r="1043">
          <cell r="D1043">
            <v>92990</v>
          </cell>
          <cell r="E1043" t="str">
            <v>CABO DE COBRE FLEXÍVEL ISOLADO, 70 MM², ANTI-CHAMA 0,6/1,0 KV, PARA DISTRIBUIÇÃO - FORNECIMENTO E INSTALAÇÃO. AF_12/2015</v>
          </cell>
          <cell r="F1043" t="str">
            <v>M</v>
          </cell>
          <cell r="G1043" t="str">
            <v/>
          </cell>
          <cell r="I1043">
            <v>36.1859021</v>
          </cell>
        </row>
        <row r="1044">
          <cell r="D1044">
            <v>88247</v>
          </cell>
          <cell r="E1044" t="str">
            <v>AUXILIAR DE ELETRICISTA COM ENCARGOS COMPLEMENTARES</v>
          </cell>
          <cell r="F1044" t="str">
            <v>H</v>
          </cell>
          <cell r="G1044">
            <v>0.105</v>
          </cell>
          <cell r="H1044">
            <v>21.476025999999997</v>
          </cell>
          <cell r="I1044">
            <v>2.2549827299999996</v>
          </cell>
        </row>
        <row r="1045">
          <cell r="D1045">
            <v>88264</v>
          </cell>
          <cell r="E1045" t="str">
            <v>ELETRICISTA COM ENCARGOS COMPLEMENTARES</v>
          </cell>
          <cell r="F1045" t="str">
            <v>H</v>
          </cell>
          <cell r="G1045">
            <v>0.105</v>
          </cell>
          <cell r="H1045">
            <v>28.593994000000002</v>
          </cell>
          <cell r="I1045">
            <v>3.0023693700000003</v>
          </cell>
        </row>
        <row r="1046">
          <cell r="D1046">
            <v>977</v>
          </cell>
          <cell r="E1046" t="str">
            <v>CABO DE COBRE, FLEXIVEL, CLASSE 4 OU 5, ISOLACAO EM PVC/A, ANTICHAMA BWF-B, COBERTURA PVC-ST1, ANTICHAMA BWF-B, 1 CONDUTOR, 0,6/1 KV, SECAO NOMINAL 70 MM2</v>
          </cell>
          <cell r="F1046" t="str">
            <v>M</v>
          </cell>
          <cell r="G1046">
            <v>1.0149999999999999</v>
          </cell>
          <cell r="H1046" t="str">
            <v>30,44</v>
          </cell>
          <cell r="I1046">
            <v>30.896599999999999</v>
          </cell>
        </row>
        <row r="1047">
          <cell r="D1047">
            <v>21127</v>
          </cell>
          <cell r="E1047" t="str">
            <v>FITA ISOLANTE ADESIVA ANTICHAMA, USO ATE 750 V, EM ROLO DE 19 MM X 5 M</v>
          </cell>
          <cell r="F1047" t="str">
            <v>UN</v>
          </cell>
          <cell r="G1047">
            <v>8.9999999999999993E-3</v>
          </cell>
          <cell r="H1047" t="str">
            <v>3,55</v>
          </cell>
          <cell r="I1047">
            <v>3.1949999999999999E-2</v>
          </cell>
        </row>
        <row r="1048">
          <cell r="D1048">
            <v>92984</v>
          </cell>
          <cell r="E1048" t="str">
            <v>CABO DE COBRE FLEXÍVEL ISOLADO, 25 MM², ANTI-CHAMA 0,6/1,0 KV, PARA DISTRIBUIÇÃO - FORNECIMENTO E INSTALAÇÃO. AF_12/2015</v>
          </cell>
          <cell r="F1048" t="str">
            <v>M</v>
          </cell>
          <cell r="I1048">
            <v>14.020861</v>
          </cell>
        </row>
        <row r="1049">
          <cell r="D1049">
            <v>88247</v>
          </cell>
          <cell r="E1049" t="str">
            <v>AUXILIAR DE ELETRICISTA COM ENCARGOS COMPLEMENTARES</v>
          </cell>
          <cell r="F1049" t="str">
            <v>H</v>
          </cell>
          <cell r="G1049">
            <v>0.05</v>
          </cell>
          <cell r="H1049">
            <v>21.476025999999997</v>
          </cell>
          <cell r="I1049">
            <v>1.0738013</v>
          </cell>
        </row>
        <row r="1050">
          <cell r="D1050">
            <v>88264</v>
          </cell>
          <cell r="E1050" t="str">
            <v>ELETRICISTA COM ENCARGOS COMPLEMENTARES</v>
          </cell>
          <cell r="F1050" t="str">
            <v>H</v>
          </cell>
          <cell r="G1050">
            <v>0.05</v>
          </cell>
          <cell r="H1050">
            <v>28.593994000000002</v>
          </cell>
          <cell r="I1050">
            <v>1.4296997000000002</v>
          </cell>
        </row>
        <row r="1051">
          <cell r="D1051">
            <v>996</v>
          </cell>
          <cell r="E1051" t="str">
            <v>CABO DE COBRE ISOLAMENTO ANTI-CHAMA 0,6/1KV 25MM2 (1 CONDUTOR) TP SINTENAX PIRELLI OU EQUIV</v>
          </cell>
          <cell r="F1051" t="str">
            <v>M</v>
          </cell>
          <cell r="G1051">
            <v>1.0269999999999999</v>
          </cell>
          <cell r="H1051" t="str">
            <v>11,18</v>
          </cell>
          <cell r="I1051">
            <v>11.481859999999999</v>
          </cell>
        </row>
        <row r="1052">
          <cell r="D1052">
            <v>21127</v>
          </cell>
          <cell r="E1052" t="str">
            <v>FITA ISOLANTE ADESIVA ANTICHAMA, USO ATE 750 V, EM ROLO DE 19 MM X 5 M</v>
          </cell>
          <cell r="F1052" t="str">
            <v>UN</v>
          </cell>
          <cell r="G1052">
            <v>0.01</v>
          </cell>
          <cell r="H1052" t="str">
            <v>3,55</v>
          </cell>
          <cell r="I1052">
            <v>3.5499999999999997E-2</v>
          </cell>
        </row>
        <row r="1053">
          <cell r="D1053">
            <v>92992</v>
          </cell>
          <cell r="E1053" t="str">
            <v>CABO DE COBRE FLEXÍVEL ISOLADO, 95 MM², ANTI-CHAMA 0,6/1,0 KV, PARA DISTRIBUIÇÃO - FORNECIMENTO E INSTALAÇÃO. AF_12/2015</v>
          </cell>
          <cell r="F1053" t="str">
            <v>M</v>
          </cell>
          <cell r="G1053" t="str">
            <v/>
          </cell>
          <cell r="I1053">
            <v>47.477362559999996</v>
          </cell>
        </row>
        <row r="1054">
          <cell r="D1054">
            <v>88247</v>
          </cell>
          <cell r="E1054" t="str">
            <v>AUXILIAR DE ELETRICISTA COM ENCARGOS COMPLEMENTARES</v>
          </cell>
          <cell r="F1054" t="str">
            <v>H</v>
          </cell>
          <cell r="G1054">
            <v>0.128</v>
          </cell>
          <cell r="H1054">
            <v>21.476025999999997</v>
          </cell>
          <cell r="I1054">
            <v>2.7489313279999998</v>
          </cell>
        </row>
        <row r="1055">
          <cell r="D1055">
            <v>88264</v>
          </cell>
          <cell r="E1055" t="str">
            <v>ELETRICISTA COM ENCARGOS COMPLEMENTARES</v>
          </cell>
          <cell r="F1055" t="str">
            <v>H</v>
          </cell>
          <cell r="G1055">
            <v>0.128</v>
          </cell>
          <cell r="H1055">
            <v>28.593994000000002</v>
          </cell>
          <cell r="I1055">
            <v>3.6600312320000001</v>
          </cell>
        </row>
        <row r="1056">
          <cell r="D1056">
            <v>998</v>
          </cell>
          <cell r="E1056" t="str">
            <v>CABO DE COBRE, FLEXIVEL, CLASSE 4 OU 5, ISOLACAO EM PVC/A, ANTICHAMA BWF-B, COBERTURA PVC-ST1, ANTICHAMA BWF-B, 1 CONDUTOR, 0,6/1 KV, SECAO NOMINAL 95 MM2</v>
          </cell>
          <cell r="F1056" t="str">
            <v>M</v>
          </cell>
          <cell r="G1056">
            <v>1.0149999999999999</v>
          </cell>
          <cell r="H1056" t="str">
            <v>40,43</v>
          </cell>
          <cell r="I1056">
            <v>41.036449999999995</v>
          </cell>
        </row>
        <row r="1057">
          <cell r="D1057">
            <v>21127</v>
          </cell>
          <cell r="E1057" t="str">
            <v>FITA ISOLANTE ADESIVA ANTICHAMA, USO ATE 750 V, EM ROLO DE 19 MM X 5 M</v>
          </cell>
          <cell r="F1057" t="str">
            <v>UN</v>
          </cell>
          <cell r="G1057">
            <v>8.9999999999999993E-3</v>
          </cell>
          <cell r="H1057" t="str">
            <v>3,55</v>
          </cell>
          <cell r="I1057">
            <v>3.1949999999999999E-2</v>
          </cell>
        </row>
        <row r="1058">
          <cell r="D1058">
            <v>91932</v>
          </cell>
          <cell r="E1058" t="str">
            <v>CABO DE COBRE FLEXÍVEL ISOLADO, 10 MM², ANTI-CHAMA 450/750 V, PARA CIRCUITOS TERMINAIS - FORNECIMENTO E INSTALAÇÃO. AF_12/2015</v>
          </cell>
          <cell r="F1058" t="str">
            <v>M</v>
          </cell>
          <cell r="G1058" t="str">
            <v/>
          </cell>
          <cell r="I1058">
            <v>9.4208415399999996</v>
          </cell>
        </row>
        <row r="1059">
          <cell r="D1059">
            <v>88247</v>
          </cell>
          <cell r="E1059" t="str">
            <v>AUXILIAR DE ELETRICISTA COM ENCARGOS COMPLEMENTARES</v>
          </cell>
          <cell r="F1059" t="str">
            <v>H</v>
          </cell>
          <cell r="G1059">
            <v>7.6999999999999999E-2</v>
          </cell>
          <cell r="H1059">
            <v>21.476025999999997</v>
          </cell>
          <cell r="I1059">
            <v>1.6536540019999997</v>
          </cell>
        </row>
        <row r="1060">
          <cell r="D1060">
            <v>88264</v>
          </cell>
          <cell r="E1060" t="str">
            <v>ELETRICISTA COM ENCARGOS COMPLEMENTARES</v>
          </cell>
          <cell r="F1060" t="str">
            <v>H</v>
          </cell>
          <cell r="G1060">
            <v>7.6999999999999999E-2</v>
          </cell>
          <cell r="H1060">
            <v>28.593994000000002</v>
          </cell>
          <cell r="I1060">
            <v>2.2017375380000002</v>
          </cell>
        </row>
        <row r="1061">
          <cell r="D1061">
            <v>985</v>
          </cell>
          <cell r="E1061" t="str">
            <v>CABO DE COBRE, RIGIDO, CLASSE 2, ISOLACAO EM PVC/A, ANTICHAMA BWF-B, 1 CONDUTOR, 450/750 V, SECAO NOMINAL 10 MM2</v>
          </cell>
          <cell r="F1061" t="str">
            <v>M</v>
          </cell>
          <cell r="G1061">
            <v>1.19</v>
          </cell>
          <cell r="H1061" t="str">
            <v>4,65</v>
          </cell>
          <cell r="I1061">
            <v>5.5335000000000001</v>
          </cell>
        </row>
        <row r="1062">
          <cell r="D1062">
            <v>21127</v>
          </cell>
          <cell r="E1062" t="str">
            <v>FITA ISOLANTE ADESIVA ANTICHAMA, USO ATE 750 V, EM ROLO DE 19 MM X 5 M</v>
          </cell>
          <cell r="F1062" t="str">
            <v>UN</v>
          </cell>
          <cell r="G1062">
            <v>8.9999999999999993E-3</v>
          </cell>
          <cell r="H1062" t="str">
            <v>3,55</v>
          </cell>
          <cell r="I1062">
            <v>3.1949999999999999E-2</v>
          </cell>
        </row>
        <row r="1063">
          <cell r="D1063">
            <v>91934</v>
          </cell>
          <cell r="E1063" t="str">
            <v>CABO DE COBRE FLEXÍVEL ISOLADO, 16 MM², ANTI-CHAMA 450/750 V, PARA CIRCUITOS TERMINAIS - FORNECIMENTO E INSTALAÇÃO. AF_12/2015</v>
          </cell>
          <cell r="F1063" t="str">
            <v>M</v>
          </cell>
          <cell r="G1063" t="str">
            <v/>
          </cell>
          <cell r="I1063">
            <v>17.297302299999998</v>
          </cell>
        </row>
        <row r="1064">
          <cell r="D1064">
            <v>88247</v>
          </cell>
          <cell r="E1064" t="str">
            <v>AUXILIAR DE ELETRICISTA COM ENCARGOS COMPLEMENTARES</v>
          </cell>
          <cell r="F1064" t="str">
            <v>H</v>
          </cell>
          <cell r="G1064">
            <v>0.115</v>
          </cell>
          <cell r="H1064">
            <v>21.476025999999997</v>
          </cell>
          <cell r="I1064">
            <v>2.4697429899999999</v>
          </cell>
        </row>
        <row r="1065">
          <cell r="D1065">
            <v>88264</v>
          </cell>
          <cell r="E1065" t="str">
            <v>ELETRICISTA COM ENCARGOS COMPLEMENTARES</v>
          </cell>
          <cell r="F1065" t="str">
            <v>H</v>
          </cell>
          <cell r="G1065">
            <v>0.115</v>
          </cell>
          <cell r="H1065">
            <v>28.593994000000002</v>
          </cell>
          <cell r="I1065">
            <v>3.2883093100000003</v>
          </cell>
        </row>
        <row r="1066">
          <cell r="D1066">
            <v>1004</v>
          </cell>
          <cell r="E1066" t="str">
            <v>!EM PROCESSO DE DESATIVACAO! CABO DE COBRE ISOLAMENTO ANTI-CHAMA 450/750V 16MM2, FLEXIVEL, TP FORESPLAST ALCOA OU EQUIV</v>
          </cell>
          <cell r="F1066" t="str">
            <v>M</v>
          </cell>
          <cell r="G1066">
            <v>1.19</v>
          </cell>
          <cell r="H1066">
            <v>9.67</v>
          </cell>
          <cell r="I1066">
            <v>11.507299999999999</v>
          </cell>
        </row>
        <row r="1067">
          <cell r="D1067">
            <v>21127</v>
          </cell>
          <cell r="E1067" t="str">
            <v>FITA ISOLANTE ADESIVA ANTICHAMA, USO ATE 750 V, EM ROLO DE 19 MM X 5 M</v>
          </cell>
          <cell r="F1067" t="str">
            <v>UN</v>
          </cell>
          <cell r="G1067">
            <v>8.9999999999999993E-3</v>
          </cell>
          <cell r="H1067" t="str">
            <v>3,55</v>
          </cell>
          <cell r="I1067">
            <v>3.1949999999999999E-2</v>
          </cell>
        </row>
        <row r="1068">
          <cell r="D1068">
            <v>92983</v>
          </cell>
          <cell r="E1068" t="str">
            <v>CABO DE COBRE FLEXÍVEL ISOLADO, 25 MM², ANTI-CHAMA 450/750 V, PARA DISTRIBUIÇÃO - FORNECIMENTO E INSTALAÇÃO. AF_12/2015</v>
          </cell>
          <cell r="F1068" t="str">
            <v>M</v>
          </cell>
          <cell r="G1068" t="str">
            <v/>
          </cell>
          <cell r="I1068">
            <v>14.54353128</v>
          </cell>
        </row>
        <row r="1069">
          <cell r="D1069">
            <v>88247</v>
          </cell>
          <cell r="E1069" t="str">
            <v>AUXILIAR DE ELETRICISTA COM ENCARGOS COMPLEMENTARES</v>
          </cell>
          <cell r="F1069" t="str">
            <v>H</v>
          </cell>
          <cell r="G1069">
            <v>6.4000000000000001E-2</v>
          </cell>
          <cell r="H1069">
            <v>21.476025999999997</v>
          </cell>
          <cell r="I1069">
            <v>1.3744656639999999</v>
          </cell>
        </row>
        <row r="1070">
          <cell r="D1070">
            <v>88264</v>
          </cell>
          <cell r="E1070" t="str">
            <v>ELETRICISTA COM ENCARGOS COMPLEMENTARES</v>
          </cell>
          <cell r="F1070" t="str">
            <v>H</v>
          </cell>
          <cell r="G1070">
            <v>6.4000000000000001E-2</v>
          </cell>
          <cell r="H1070">
            <v>28.593994000000002</v>
          </cell>
          <cell r="I1070">
            <v>1.8300156160000001</v>
          </cell>
        </row>
        <row r="1071">
          <cell r="D1071">
            <v>986</v>
          </cell>
          <cell r="E1071" t="str">
            <v>CABO DE COBRE, RIGIDO, CLASSE 2, ISOLACAO EM PVC/A, ANTICHAMA BWF-B, 1 CONDUTOR, 450/750 V, SECAO NOMINAL 25 MM2</v>
          </cell>
          <cell r="F1071" t="str">
            <v>M</v>
          </cell>
          <cell r="G1071">
            <v>1.0149999999999999</v>
          </cell>
          <cell r="H1071" t="str">
            <v>11,14</v>
          </cell>
          <cell r="I1071">
            <v>11.3071</v>
          </cell>
        </row>
        <row r="1072">
          <cell r="D1072">
            <v>21127</v>
          </cell>
          <cell r="E1072" t="str">
            <v>FITA ISOLANTE ADESIVA ANTICHAMA, USO ATE 750 V, EM ROLO DE 19 MM X 5 M</v>
          </cell>
          <cell r="F1072" t="str">
            <v>UN</v>
          </cell>
          <cell r="G1072">
            <v>8.9999999999999993E-3</v>
          </cell>
          <cell r="H1072" t="str">
            <v>3,55</v>
          </cell>
          <cell r="I1072">
            <v>3.1949999999999999E-2</v>
          </cell>
        </row>
        <row r="1073">
          <cell r="D1073">
            <v>92987</v>
          </cell>
          <cell r="E1073" t="str">
            <v>CABO DE COBRE FLEXÍVEL ISOLADO, 50 MM², ANTI-CHAMA 450/750 V, PARA DISTRIBUIÇÃO - FORNECIMENTO E INSTALAÇÃO. AF_12/2015</v>
          </cell>
          <cell r="F1073" t="str">
            <v>M</v>
          </cell>
          <cell r="G1073" t="str">
            <v/>
          </cell>
          <cell r="I1073">
            <v>26.180091739999995</v>
          </cell>
        </row>
        <row r="1074">
          <cell r="D1074">
            <v>88247</v>
          </cell>
          <cell r="E1074" t="str">
            <v>AUXILIAR DE ELETRICISTA COM ENCARGOS COMPLEMENTARES</v>
          </cell>
          <cell r="F1074" t="str">
            <v>H</v>
          </cell>
          <cell r="G1074">
            <v>8.6999999999999994E-2</v>
          </cell>
          <cell r="H1074">
            <v>21.476025999999997</v>
          </cell>
          <cell r="I1074">
            <v>1.8684142619999997</v>
          </cell>
        </row>
        <row r="1075">
          <cell r="D1075">
            <v>88264</v>
          </cell>
          <cell r="E1075" t="str">
            <v>ELETRICISTA COM ENCARGOS COMPLEMENTARES</v>
          </cell>
          <cell r="F1075" t="str">
            <v>H</v>
          </cell>
          <cell r="G1075">
            <v>8.6999999999999994E-2</v>
          </cell>
          <cell r="H1075">
            <v>28.593994000000002</v>
          </cell>
          <cell r="I1075">
            <v>2.4876774780000002</v>
          </cell>
        </row>
        <row r="1076">
          <cell r="D1076">
            <v>1007</v>
          </cell>
          <cell r="E1076" t="str">
            <v>CABO DE COBRE, RIGIDO, CLASSE 2, ISOLACAO EM PVC/A, ANTICHAMA BWF-B, 1 CONDUTOR, 450/750 V, SECAO NOMINAL 50 MM2</v>
          </cell>
          <cell r="F1076" t="str">
            <v>M</v>
          </cell>
          <cell r="G1076">
            <v>1.0149999999999999</v>
          </cell>
          <cell r="H1076" t="str">
            <v>21,47</v>
          </cell>
          <cell r="I1076">
            <v>21.792049999999996</v>
          </cell>
        </row>
        <row r="1077">
          <cell r="D1077">
            <v>21127</v>
          </cell>
          <cell r="E1077" t="str">
            <v>FITA ISOLANTE ADESIVA ANTICHAMA, USO ATE 750 V, EM ROLO DE 19 MM X 5 M</v>
          </cell>
          <cell r="F1077" t="str">
            <v>UN</v>
          </cell>
          <cell r="G1077">
            <v>8.9999999999999993E-3</v>
          </cell>
          <cell r="H1077" t="str">
            <v>3,55</v>
          </cell>
          <cell r="I1077">
            <v>3.1949999999999999E-2</v>
          </cell>
        </row>
        <row r="1078">
          <cell r="D1078" t="str">
            <v>COMP 006</v>
          </cell>
          <cell r="E1078" t="str">
            <v>CABO DE COBRE PP CORDPLAST 3 X 1,5 MM², 450/750V.</v>
          </cell>
          <cell r="F1078" t="str">
            <v>M</v>
          </cell>
          <cell r="I1078">
            <v>4.5428237599999992</v>
          </cell>
        </row>
        <row r="1079">
          <cell r="D1079">
            <v>88264</v>
          </cell>
          <cell r="E1079" t="str">
            <v>ELETRICISTA COM ENCARGOS COMPLEMENTARES</v>
          </cell>
          <cell r="F1079" t="str">
            <v>H</v>
          </cell>
          <cell r="G1079">
            <v>2.4E-2</v>
          </cell>
          <cell r="H1079">
            <v>28.593994000000002</v>
          </cell>
          <cell r="I1079">
            <v>0.68625585600000005</v>
          </cell>
        </row>
        <row r="1080">
          <cell r="D1080">
            <v>88243</v>
          </cell>
          <cell r="E1080" t="str">
            <v>AJUDANTE DE ELETRICISTA</v>
          </cell>
          <cell r="F1080" t="str">
            <v>H</v>
          </cell>
          <cell r="G1080">
            <v>2.4E-2</v>
          </cell>
          <cell r="H1080">
            <v>18.335746</v>
          </cell>
          <cell r="I1080">
            <v>0.440057904</v>
          </cell>
        </row>
        <row r="1081">
          <cell r="D1081">
            <v>39257</v>
          </cell>
          <cell r="E1081" t="str">
            <v>CABO MULTIPOLAR DE COBRA, FLEXIVEL, CLASSE 4 OU 5, ISOLAÇÃO EM HEPR, COBERTURA EM PVC-ST2, ANTICHAMA, BWF-B. 0,6/1 KV 3</v>
          </cell>
          <cell r="F1081" t="str">
            <v>M</v>
          </cell>
          <cell r="G1081">
            <v>1.19</v>
          </cell>
          <cell r="H1081" t="str">
            <v>2,80</v>
          </cell>
          <cell r="I1081">
            <v>3.3319999999999999</v>
          </cell>
        </row>
        <row r="1082">
          <cell r="D1082">
            <v>20111</v>
          </cell>
          <cell r="E1082" t="str">
            <v>FITA ISOLANTE ADESIVA ANTICHAMA, USO ATE 750 V, EM ROLO DE 19 MM X 20M</v>
          </cell>
          <cell r="F1082" t="str">
            <v>UN</v>
          </cell>
          <cell r="G1082">
            <v>8.9999999999999993E-3</v>
          </cell>
          <cell r="H1082" t="str">
            <v>9,39</v>
          </cell>
          <cell r="I1082">
            <v>8.4510000000000002E-2</v>
          </cell>
        </row>
        <row r="1083">
          <cell r="E1083" t="str">
            <v>ELETROCALHAS E ELETRODUTOS</v>
          </cell>
        </row>
        <row r="1084">
          <cell r="D1084">
            <v>8441</v>
          </cell>
          <cell r="E1084" t="str">
            <v>ABRAÇADEIRA METÁLICA TIPO "D" DE 3/4"</v>
          </cell>
          <cell r="F1084" t="str">
            <v>UN</v>
          </cell>
          <cell r="I1084">
            <v>5.1664276000000005</v>
          </cell>
        </row>
        <row r="1085">
          <cell r="D1085">
            <v>400</v>
          </cell>
          <cell r="E1085" t="str">
            <v>ABRAÇADEIRA EM AÇO PARA AMARRAÇÃO DE ELETRODUTOS, TIPO D, COM 3/4" E PARAFUSO DE FIXAÇÃO</v>
          </cell>
          <cell r="F1085" t="str">
            <v>UN</v>
          </cell>
          <cell r="G1085">
            <v>1</v>
          </cell>
          <cell r="H1085" t="str">
            <v>0,62</v>
          </cell>
          <cell r="I1085">
            <v>0.62</v>
          </cell>
        </row>
        <row r="1086">
          <cell r="D1086">
            <v>88267</v>
          </cell>
          <cell r="E1086" t="str">
            <v>ENCANADOR OU BOMBEIRO HIDRAULICO COM ENCARGOS COMPLEMENTARES</v>
          </cell>
          <cell r="F1086" t="str">
            <v>H</v>
          </cell>
          <cell r="G1086">
            <v>0.1</v>
          </cell>
          <cell r="H1086">
            <v>28.593994000000002</v>
          </cell>
          <cell r="I1086">
            <v>2.8593994000000005</v>
          </cell>
        </row>
        <row r="1087">
          <cell r="D1087">
            <v>88316</v>
          </cell>
          <cell r="E1087" t="str">
            <v>SERVENTE COM ENCARGOS COMPLEMENTARES</v>
          </cell>
          <cell r="F1087" t="str">
            <v>H</v>
          </cell>
          <cell r="G1087">
            <v>0.1</v>
          </cell>
          <cell r="H1087">
            <v>16.870282</v>
          </cell>
          <cell r="I1087">
            <v>1.6870282000000001</v>
          </cell>
        </row>
        <row r="1088">
          <cell r="D1088">
            <v>4178</v>
          </cell>
          <cell r="E1088" t="str">
            <v>ABRAÇADEIRA EM AÇO INOX, TIPO "D", 1", FORNECIMENTO</v>
          </cell>
          <cell r="F1088" t="str">
            <v>UN</v>
          </cell>
          <cell r="I1088">
            <v>0.75</v>
          </cell>
        </row>
        <row r="1089">
          <cell r="D1089">
            <v>3309</v>
          </cell>
          <cell r="E1089" t="str">
            <v>ABRAÇADEIRA E, AÇO INOX, TIPO "D", 1"</v>
          </cell>
          <cell r="F1089" t="str">
            <v>UN</v>
          </cell>
          <cell r="G1089">
            <v>1</v>
          </cell>
          <cell r="H1089">
            <v>0.75</v>
          </cell>
          <cell r="I1089">
            <v>0.75</v>
          </cell>
        </row>
        <row r="1090">
          <cell r="D1090">
            <v>9816</v>
          </cell>
          <cell r="E1090" t="str">
            <v>ARRUELA LISA ZINCADA D= 1/4"</v>
          </cell>
          <cell r="F1090" t="str">
            <v>UN</v>
          </cell>
          <cell r="I1090">
            <v>0.54464276</v>
          </cell>
        </row>
        <row r="1091">
          <cell r="D1091">
            <v>8347</v>
          </cell>
          <cell r="E1091" t="str">
            <v>ARRUELA LISA ZINCADA D= 1/4"</v>
          </cell>
          <cell r="F1091" t="str">
            <v>UN</v>
          </cell>
          <cell r="G1091">
            <v>1</v>
          </cell>
          <cell r="H1091">
            <v>0.09</v>
          </cell>
          <cell r="I1091">
            <v>0.09</v>
          </cell>
        </row>
        <row r="1092">
          <cell r="D1092">
            <v>88264</v>
          </cell>
          <cell r="E1092" t="str">
            <v>ELETRICISTA COM ENCARGOS COMPLEMENTARES</v>
          </cell>
          <cell r="F1092" t="str">
            <v>H</v>
          </cell>
          <cell r="G1092">
            <v>0.01</v>
          </cell>
          <cell r="H1092">
            <v>28.593994000000002</v>
          </cell>
          <cell r="I1092">
            <v>0.28593994</v>
          </cell>
        </row>
        <row r="1093">
          <cell r="D1093">
            <v>88316</v>
          </cell>
          <cell r="E1093" t="str">
            <v>SERVENTE COM ENCARGOS COMPLEMENTARES</v>
          </cell>
          <cell r="F1093" t="str">
            <v>H</v>
          </cell>
          <cell r="G1093">
            <v>0.01</v>
          </cell>
          <cell r="H1093">
            <v>16.870282</v>
          </cell>
          <cell r="I1093">
            <v>0.16870282</v>
          </cell>
        </row>
        <row r="1094">
          <cell r="D1094" t="str">
            <v>COMP 007</v>
          </cell>
          <cell r="E1094" t="str">
            <v>BOX RETO DE ALUMÍNIO 1".</v>
          </cell>
          <cell r="F1094" t="str">
            <v>UN</v>
          </cell>
          <cell r="I1094">
            <v>2.96</v>
          </cell>
        </row>
        <row r="1095">
          <cell r="D1095">
            <v>8206</v>
          </cell>
          <cell r="E1095" t="str">
            <v>BOX RETO 1"</v>
          </cell>
          <cell r="F1095" t="str">
            <v>UN</v>
          </cell>
          <cell r="G1095">
            <v>1</v>
          </cell>
          <cell r="H1095">
            <v>2.96</v>
          </cell>
          <cell r="I1095">
            <v>2.96</v>
          </cell>
        </row>
        <row r="1096">
          <cell r="D1096" t="str">
            <v>COMP 008</v>
          </cell>
          <cell r="E1096" t="str">
            <v>BOX RETO DE ALUMÍNIO 3/4".</v>
          </cell>
          <cell r="F1096" t="str">
            <v>UN</v>
          </cell>
          <cell r="I1096">
            <v>3.7</v>
          </cell>
        </row>
        <row r="1097">
          <cell r="D1097" t="str">
            <v>COT003</v>
          </cell>
          <cell r="E1097" t="str">
            <v>BOX RETO DE ALUMÍNIO 3/4".</v>
          </cell>
          <cell r="F1097" t="str">
            <v>UN</v>
          </cell>
          <cell r="G1097">
            <v>1</v>
          </cell>
          <cell r="H1097">
            <v>3.7</v>
          </cell>
          <cell r="I1097">
            <v>3.7</v>
          </cell>
        </row>
        <row r="1098">
          <cell r="D1098">
            <v>10282</v>
          </cell>
          <cell r="E1098" t="str">
            <v>Caixa de derivação para canaleta metálica articulada, da Valemam</v>
          </cell>
          <cell r="F1098" t="str">
            <v>UND</v>
          </cell>
          <cell r="I1098">
            <v>47.505710399999998</v>
          </cell>
        </row>
        <row r="1099">
          <cell r="D1099">
            <v>88264</v>
          </cell>
          <cell r="E1099" t="str">
            <v>ELETRICISTA COM ENCARGOS COMPLEMENTARES</v>
          </cell>
          <cell r="F1099" t="str">
            <v>H</v>
          </cell>
          <cell r="G1099">
            <v>0.4</v>
          </cell>
          <cell r="H1099">
            <v>28.593994000000002</v>
          </cell>
          <cell r="I1099">
            <v>11.437597600000002</v>
          </cell>
        </row>
        <row r="1100">
          <cell r="D1100">
            <v>88316</v>
          </cell>
          <cell r="E1100" t="str">
            <v>SERVENTE COM ENCARGOS COMPLEMENTARES</v>
          </cell>
          <cell r="F1100" t="str">
            <v>H</v>
          </cell>
          <cell r="G1100">
            <v>0.4</v>
          </cell>
          <cell r="H1100">
            <v>16.870282</v>
          </cell>
          <cell r="I1100">
            <v>6.7481128000000004</v>
          </cell>
        </row>
        <row r="1101">
          <cell r="D1101">
            <v>11059</v>
          </cell>
          <cell r="E1101" t="str">
            <v>Caixa de derivação para canaleta metálica articulada, da Valema</v>
          </cell>
          <cell r="F1101" t="str">
            <v>UND</v>
          </cell>
          <cell r="G1101">
            <v>1</v>
          </cell>
          <cell r="H1101">
            <v>29.32</v>
          </cell>
          <cell r="I1101">
            <v>29.32</v>
          </cell>
        </row>
        <row r="1102">
          <cell r="D1102">
            <v>9819</v>
          </cell>
          <cell r="E1102" t="str">
            <v>CHUMBADOR WALSYMA CB 314200 D= 1/4" X 2"</v>
          </cell>
          <cell r="F1102" t="str">
            <v>UN</v>
          </cell>
          <cell r="I1102">
            <v>2.4</v>
          </cell>
        </row>
        <row r="1103">
          <cell r="D1103">
            <v>88263</v>
          </cell>
          <cell r="E1103" t="str">
            <v>ELETRICISTA COM ENCARGOS COMPLEMENTARES</v>
          </cell>
          <cell r="F1103" t="str">
            <v>H</v>
          </cell>
          <cell r="G1103">
            <v>0.01</v>
          </cell>
          <cell r="H1103">
            <v>0</v>
          </cell>
          <cell r="I1103">
            <v>0</v>
          </cell>
        </row>
        <row r="1104">
          <cell r="D1104">
            <v>8212</v>
          </cell>
          <cell r="E1104" t="str">
            <v>CHUMBADOR WALSYMA CB 314200 D= 1/4" X 2"</v>
          </cell>
          <cell r="F1104" t="str">
            <v>UN</v>
          </cell>
          <cell r="G1104">
            <v>1</v>
          </cell>
          <cell r="H1104">
            <v>2.4</v>
          </cell>
          <cell r="I1104">
            <v>2.4</v>
          </cell>
        </row>
        <row r="1105">
          <cell r="D1105">
            <v>91868</v>
          </cell>
          <cell r="E1105" t="str">
            <v>ELETRODUTO RÍGIDO ROSCÁVEL, PVC, DN 32 MM (1"), PARA CIRCUITOS TERMINAIS, INSTALADO EM LAJE - FORNECIMENTO E INSTALAÇÃO. AF_12/2015</v>
          </cell>
          <cell r="F1105" t="str">
            <v>M</v>
          </cell>
          <cell r="G1105" t="str">
            <v/>
          </cell>
          <cell r="I1105">
            <v>9.9896825199999988</v>
          </cell>
        </row>
        <row r="1106">
          <cell r="D1106">
            <v>88247</v>
          </cell>
          <cell r="E1106" t="str">
            <v>AUXILIAR DE ELETRICISTA COM ENCARGOS COMPLEMENTARES</v>
          </cell>
          <cell r="F1106" t="str">
            <v>H</v>
          </cell>
          <cell r="G1106">
            <v>0.126</v>
          </cell>
          <cell r="H1106">
            <v>21.476025999999997</v>
          </cell>
          <cell r="I1106">
            <v>2.7059792759999999</v>
          </cell>
        </row>
        <row r="1107">
          <cell r="D1107">
            <v>88264</v>
          </cell>
          <cell r="E1107" t="str">
            <v>ELETRICISTA COM ENCARGOS COMPLEMENTARES</v>
          </cell>
          <cell r="F1107" t="str">
            <v>H</v>
          </cell>
          <cell r="G1107">
            <v>0.126</v>
          </cell>
          <cell r="H1107">
            <v>28.593994000000002</v>
          </cell>
          <cell r="I1107">
            <v>3.6028432440000002</v>
          </cell>
        </row>
        <row r="1108">
          <cell r="D1108">
            <v>2685</v>
          </cell>
          <cell r="E1108" t="str">
            <v>ELETRODUTO DE PVC RIGIDO ROSCAVEL DE 1 ", SEM LUVA</v>
          </cell>
          <cell r="F1108" t="str">
            <v>M</v>
          </cell>
          <cell r="G1108">
            <v>1.0169999999999999</v>
          </cell>
          <cell r="H1108" t="str">
            <v>3,60</v>
          </cell>
          <cell r="I1108">
            <v>3.6611999999999996</v>
          </cell>
        </row>
        <row r="1109">
          <cell r="D1109">
            <v>34562</v>
          </cell>
          <cell r="E1109" t="str">
            <v>ARAME RECOZIDO 16 BWG, 1,60 MM (0,016 KG/M)</v>
          </cell>
          <cell r="F1109" t="str">
            <v>KG</v>
          </cell>
          <cell r="G1109">
            <v>2E-3</v>
          </cell>
          <cell r="H1109" t="str">
            <v>9,83</v>
          </cell>
          <cell r="I1109">
            <v>1.966E-2</v>
          </cell>
        </row>
        <row r="1110">
          <cell r="D1110">
            <v>91865</v>
          </cell>
          <cell r="E1110" t="str">
            <v>ELETRODUTO RÍGIDO ROSCÁVEL, PVC, DN 40 MM (1 1/4"), PARA CIRCUITOS TERMINAIS, INSTALADO EM FORRO - FORNECIMENTO E INSTALAÇÃO. AF_12/2015</v>
          </cell>
          <cell r="F1110" t="str">
            <v>M</v>
          </cell>
          <cell r="G1110" t="str">
            <v/>
          </cell>
          <cell r="I1110">
            <v>13.64081268</v>
          </cell>
        </row>
        <row r="1111">
          <cell r="D1111">
            <v>88247</v>
          </cell>
          <cell r="E1111" t="str">
            <v>AUXILIAR DE ELETRICISTA COM ENCARGOS COMPLEMENTARES</v>
          </cell>
          <cell r="F1111" t="str">
            <v>H</v>
          </cell>
          <cell r="G1111">
            <v>0.13400000000000001</v>
          </cell>
          <cell r="H1111">
            <v>21.476025999999997</v>
          </cell>
          <cell r="I1111">
            <v>2.8777874839999997</v>
          </cell>
        </row>
        <row r="1112">
          <cell r="D1112">
            <v>88264</v>
          </cell>
          <cell r="E1112" t="str">
            <v>ELETRICISTA COM ENCARGOS COMPLEMENTARES</v>
          </cell>
          <cell r="F1112" t="str">
            <v>H</v>
          </cell>
          <cell r="G1112">
            <v>0.13400000000000001</v>
          </cell>
          <cell r="H1112">
            <v>28.593994000000002</v>
          </cell>
          <cell r="I1112">
            <v>3.8315951960000003</v>
          </cell>
        </row>
        <row r="1113">
          <cell r="D1113">
            <v>91170</v>
          </cell>
          <cell r="E1113" t="str">
            <v>FIXAÇÃO DE TUBOS HORIZONTAIS DE PVC, CPVC OU COBRE DIÂMETROS MENORES OU IGUAIS A 40 MM OU ELETROCALHAS ATÉ 150MM DE LARGURA, COM ABRAÇADEIRA METÁLICA RÍGIDA TIPO D 1/2, FIXADA EM PERFILADO EM LAJE. AF_05/2015</v>
          </cell>
          <cell r="F1113" t="str">
            <v>M</v>
          </cell>
          <cell r="G1113">
            <v>1</v>
          </cell>
          <cell r="H1113" t="str">
            <v>2,06</v>
          </cell>
          <cell r="I1113">
            <v>2.06</v>
          </cell>
        </row>
        <row r="1114">
          <cell r="D1114">
            <v>2684</v>
          </cell>
          <cell r="E1114" t="str">
            <v>ELETRODUTO DE PVC RIGIDO ROSCAVEL DE 1 1/4 ", SEM LUVA</v>
          </cell>
          <cell r="F1114" t="str">
            <v>M</v>
          </cell>
          <cell r="G1114">
            <v>1.0169999999999999</v>
          </cell>
          <cell r="H1114" t="str">
            <v>4,79</v>
          </cell>
          <cell r="I1114">
            <v>4.8714299999999993</v>
          </cell>
        </row>
        <row r="1115">
          <cell r="D1115">
            <v>93008</v>
          </cell>
          <cell r="E1115" t="str">
            <v>ELETRODUTO RÍGIDO ROSCÁVEL, PVC, DN 50 MM (1 1/2") - FORNECIMENTO E INSTALAÇÃO. AF_12/2015</v>
          </cell>
          <cell r="F1115" t="str">
            <v>M</v>
          </cell>
          <cell r="G1115" t="str">
            <v/>
          </cell>
          <cell r="I1115">
            <v>11.393842240000001</v>
          </cell>
        </row>
        <row r="1116">
          <cell r="D1116">
            <v>88247</v>
          </cell>
          <cell r="E1116" t="str">
            <v>AUXILIAR DE ELETRICISTA COM ENCARGOS COMPLEMENTARES</v>
          </cell>
          <cell r="F1116" t="str">
            <v>H</v>
          </cell>
          <cell r="G1116">
            <v>0.112</v>
          </cell>
          <cell r="H1116">
            <v>21.476025999999997</v>
          </cell>
          <cell r="I1116">
            <v>2.4053149119999997</v>
          </cell>
        </row>
        <row r="1117">
          <cell r="D1117">
            <v>88264</v>
          </cell>
          <cell r="E1117" t="str">
            <v>ELETRICISTA COM ENCARGOS COMPLEMENTARES</v>
          </cell>
          <cell r="F1117" t="str">
            <v>H</v>
          </cell>
          <cell r="G1117">
            <v>0.112</v>
          </cell>
          <cell r="H1117">
            <v>28.593994000000002</v>
          </cell>
          <cell r="I1117">
            <v>3.2025273280000004</v>
          </cell>
        </row>
        <row r="1118">
          <cell r="D1118">
            <v>2680</v>
          </cell>
          <cell r="E1118" t="str">
            <v>ELETRODUTO DE PVC RIGIDO ROSCAVEL DE 1 1/2 ", SEM LUVA</v>
          </cell>
          <cell r="F1118" t="str">
            <v>M</v>
          </cell>
          <cell r="G1118">
            <v>1.1000000000000001</v>
          </cell>
          <cell r="H1118" t="str">
            <v>5,26</v>
          </cell>
          <cell r="I1118">
            <v>5.7860000000000005</v>
          </cell>
        </row>
        <row r="1119">
          <cell r="D1119">
            <v>93010</v>
          </cell>
          <cell r="E1119" t="str">
            <v>ELETRODUTO RÍGIDO ROSCÁVEL, PVC, DN 75 MM (2 1/2") - FORNECIMENTO E INSTALAÇÃO. AF_12/2015</v>
          </cell>
          <cell r="F1119" t="str">
            <v>M</v>
          </cell>
          <cell r="G1119" t="str">
            <v/>
          </cell>
          <cell r="I1119">
            <v>21.526783080000001</v>
          </cell>
        </row>
        <row r="1120">
          <cell r="D1120">
            <v>88247</v>
          </cell>
          <cell r="E1120" t="str">
            <v>AUXILIAR DE ELETRICISTA COM ENCARGOS COMPLEMENTARES</v>
          </cell>
          <cell r="F1120" t="str">
            <v>H</v>
          </cell>
          <cell r="G1120">
            <v>0.154</v>
          </cell>
          <cell r="H1120">
            <v>21.476025999999997</v>
          </cell>
          <cell r="I1120">
            <v>3.3073080039999994</v>
          </cell>
        </row>
        <row r="1121">
          <cell r="D1121">
            <v>88264</v>
          </cell>
          <cell r="E1121" t="str">
            <v>ELETRICISTA COM ENCARGOS COMPLEMENTARES</v>
          </cell>
          <cell r="F1121" t="str">
            <v>H</v>
          </cell>
          <cell r="G1121">
            <v>0.154</v>
          </cell>
          <cell r="H1121">
            <v>28.593994000000002</v>
          </cell>
          <cell r="I1121">
            <v>4.4034750760000003</v>
          </cell>
        </row>
        <row r="1122">
          <cell r="D1122">
            <v>2682</v>
          </cell>
          <cell r="E1122" t="str">
            <v>ELETRODUTO DE PVC RIGIDO ROSCAVEL DE 2 1/2 ", SEM LUVA</v>
          </cell>
          <cell r="F1122" t="str">
            <v>M</v>
          </cell>
          <cell r="G1122">
            <v>1.1000000000000001</v>
          </cell>
          <cell r="H1122" t="str">
            <v>12,56</v>
          </cell>
          <cell r="I1122">
            <v>13.816000000000003</v>
          </cell>
        </row>
        <row r="1123">
          <cell r="D1123">
            <v>91867</v>
          </cell>
          <cell r="E1123" t="str">
            <v>ELETRODUTO RÍGIDO ROSCÁVEL, PVC, DN 25 MM (3/4"), PARA CIRCUITOS TERMINAIS, INSTALADO EM LAJE - FORNECIMENTO E INSTALAÇÃO. AF_12/2015</v>
          </cell>
          <cell r="F1123" t="str">
            <v>M</v>
          </cell>
          <cell r="G1123" t="str">
            <v/>
          </cell>
          <cell r="I1123">
            <v>7.4639360399999992</v>
          </cell>
        </row>
        <row r="1124">
          <cell r="D1124">
            <v>88247</v>
          </cell>
          <cell r="E1124" t="str">
            <v>AUXILIAR DE ELETRICISTA COM ENCARGOS COMPLEMENTARES</v>
          </cell>
          <cell r="F1124" t="str">
            <v>H</v>
          </cell>
          <cell r="G1124">
            <v>0.10199999999999999</v>
          </cell>
          <cell r="H1124">
            <v>21.476025999999997</v>
          </cell>
          <cell r="I1124">
            <v>2.1905546519999994</v>
          </cell>
        </row>
        <row r="1125">
          <cell r="D1125">
            <v>88264</v>
          </cell>
          <cell r="E1125" t="str">
            <v>ELETRICISTA COM ENCARGOS COMPLEMENTARES</v>
          </cell>
          <cell r="F1125" t="str">
            <v>H</v>
          </cell>
          <cell r="G1125">
            <v>0.10199999999999999</v>
          </cell>
          <cell r="H1125">
            <v>28.593994000000002</v>
          </cell>
          <cell r="I1125">
            <v>2.9165873879999999</v>
          </cell>
        </row>
        <row r="1126">
          <cell r="D1126">
            <v>2674</v>
          </cell>
          <cell r="E1126" t="str">
            <v>ELETRODUTO DE PVC RIGIDO ROSCAVEL DE 3/4 ", SEM LUVA</v>
          </cell>
          <cell r="F1126" t="str">
            <v>M</v>
          </cell>
          <cell r="G1126">
            <v>1.0169999999999999</v>
          </cell>
          <cell r="H1126" t="str">
            <v>2,30</v>
          </cell>
          <cell r="I1126">
            <v>2.3390999999999997</v>
          </cell>
        </row>
        <row r="1127">
          <cell r="D1127">
            <v>34562</v>
          </cell>
          <cell r="E1127" t="str">
            <v>ARAME RECOZIDO 16 BWG, 1,60 MM (0,016 KG/M)</v>
          </cell>
          <cell r="F1127" t="str">
            <v>KG</v>
          </cell>
          <cell r="G1127">
            <v>1.8E-3</v>
          </cell>
          <cell r="H1127" t="str">
            <v>9,83</v>
          </cell>
          <cell r="I1127">
            <v>1.7693999999999998E-2</v>
          </cell>
        </row>
        <row r="1128">
          <cell r="D1128">
            <v>91868</v>
          </cell>
          <cell r="E1128" t="str">
            <v>ELETRODUTO RÍGIDO ROSCÁVEL, PVC, DN 32 MM (1"), PARA CIRCUITOS TERMINAIS, INSTALADO EM LAJE - FORNECIMENTO E INSTALAÇÃO. AF_12/2015</v>
          </cell>
          <cell r="F1128" t="str">
            <v>M</v>
          </cell>
          <cell r="G1128" t="str">
            <v/>
          </cell>
          <cell r="I1128">
            <v>9.9896825199999988</v>
          </cell>
        </row>
        <row r="1129">
          <cell r="D1129">
            <v>88247</v>
          </cell>
          <cell r="E1129" t="str">
            <v>AUXILIAR DE ELETRICISTA COM ENCARGOS COMPLEMENTARES</v>
          </cell>
          <cell r="F1129" t="str">
            <v>H</v>
          </cell>
          <cell r="G1129">
            <v>0.126</v>
          </cell>
          <cell r="H1129">
            <v>21.476025999999997</v>
          </cell>
          <cell r="I1129">
            <v>2.7059792759999999</v>
          </cell>
        </row>
        <row r="1130">
          <cell r="D1130">
            <v>88264</v>
          </cell>
          <cell r="E1130" t="str">
            <v>ELETRICISTA COM ENCARGOS COMPLEMENTARES</v>
          </cell>
          <cell r="F1130" t="str">
            <v>H</v>
          </cell>
          <cell r="G1130">
            <v>0.126</v>
          </cell>
          <cell r="H1130">
            <v>28.593994000000002</v>
          </cell>
          <cell r="I1130">
            <v>3.6028432440000002</v>
          </cell>
        </row>
        <row r="1131">
          <cell r="D1131">
            <v>2685</v>
          </cell>
          <cell r="E1131" t="str">
            <v>ELETRODUTO DE PVC RIGIDO ROSCAVEL DE 1 ", SEM LUVA</v>
          </cell>
          <cell r="F1131" t="str">
            <v>M</v>
          </cell>
          <cell r="G1131">
            <v>1.0169999999999999</v>
          </cell>
          <cell r="H1131" t="str">
            <v>3,60</v>
          </cell>
          <cell r="I1131">
            <v>3.6611999999999996</v>
          </cell>
        </row>
        <row r="1132">
          <cell r="D1132">
            <v>34562</v>
          </cell>
          <cell r="E1132" t="str">
            <v>ARAME RECOZIDO 16 BWG, 1,60 MM (0,016 KG/M)</v>
          </cell>
          <cell r="F1132" t="str">
            <v>KG</v>
          </cell>
          <cell r="G1132">
            <v>2E-3</v>
          </cell>
          <cell r="H1132" t="str">
            <v>9,83</v>
          </cell>
          <cell r="I1132">
            <v>1.966E-2</v>
          </cell>
        </row>
        <row r="1133">
          <cell r="D1133">
            <v>90460</v>
          </cell>
          <cell r="E1133" t="str">
            <v>PERFILADO DE SEÇÃO 38X76MM PARA SUPORTE DE ATÉ 3 TUBOS HORIZONTAIS. AF_05/2015</v>
          </cell>
          <cell r="F1133" t="str">
            <v>M</v>
          </cell>
          <cell r="I1133">
            <v>21.290541472000001</v>
          </cell>
        </row>
        <row r="1134">
          <cell r="D1134">
            <v>11267</v>
          </cell>
          <cell r="E1134" t="str">
            <v>ARRUELA REDONDA DE LATÃO, DIAMETRO EXTERNO= 34MM, ESPESSURA= 2,5MM, DIAMETRO DO FURO= 17MM</v>
          </cell>
          <cell r="F1134" t="str">
            <v>UN</v>
          </cell>
          <cell r="G1134">
            <v>3</v>
          </cell>
          <cell r="H1134" t="str">
            <v>5,69</v>
          </cell>
          <cell r="I1134">
            <v>17.07</v>
          </cell>
        </row>
        <row r="1135">
          <cell r="D1135">
            <v>11976</v>
          </cell>
          <cell r="E1135" t="str">
            <v>CHUMBADOR, DIAMETRO 1/4" COM PARAFUSO 1/4" X 40MM</v>
          </cell>
          <cell r="F1135" t="str">
            <v>UN</v>
          </cell>
          <cell r="G1135">
            <v>1</v>
          </cell>
          <cell r="H1135" t="str">
            <v>0,48</v>
          </cell>
          <cell r="I1135">
            <v>0.48</v>
          </cell>
        </row>
        <row r="1136">
          <cell r="D1136">
            <v>39029</v>
          </cell>
          <cell r="E1136" t="str">
            <v>PERFILADO PERFURADO DUPLO 38 X 76MM, CHAPA 22</v>
          </cell>
          <cell r="F1136" t="str">
            <v>M</v>
          </cell>
          <cell r="G1136">
            <v>0.12</v>
          </cell>
          <cell r="H1136" t="str">
            <v>9,27</v>
          </cell>
          <cell r="I1136">
            <v>1.1123999999999998</v>
          </cell>
        </row>
        <row r="1137">
          <cell r="D1137">
            <v>39996</v>
          </cell>
          <cell r="E1137" t="str">
            <v>VERGALHAO ZINCADO ROSCA TOTAL, 1/4" (6,3MM)</v>
          </cell>
          <cell r="F1137" t="str">
            <v>M</v>
          </cell>
          <cell r="G1137">
            <v>0.45</v>
          </cell>
          <cell r="H1137" t="str">
            <v>2,07</v>
          </cell>
          <cell r="I1137">
            <v>0.93149999999999999</v>
          </cell>
        </row>
        <row r="1138">
          <cell r="D1138">
            <v>39997</v>
          </cell>
          <cell r="E1138" t="str">
            <v>PORCA ZINCADA, SEXTAVADA, DIAMETRO 1/4"</v>
          </cell>
          <cell r="F1138" t="str">
            <v>UN</v>
          </cell>
          <cell r="G1138">
            <v>3</v>
          </cell>
          <cell r="H1138" t="str">
            <v>0,12</v>
          </cell>
          <cell r="I1138">
            <v>0.36</v>
          </cell>
        </row>
        <row r="1139">
          <cell r="D1139">
            <v>88248</v>
          </cell>
          <cell r="E1139" t="str">
            <v>AUXILIAR DE ENCANADOR OU BOMBEIRO HIDRAULICO COM ENCARGOS COMPLEMENTARES</v>
          </cell>
          <cell r="F1139" t="str">
            <v>H</v>
          </cell>
          <cell r="G1139">
            <v>8.0000000000000002E-3</v>
          </cell>
          <cell r="H1139">
            <v>20.132683999999998</v>
          </cell>
          <cell r="I1139">
            <v>0.16106147199999998</v>
          </cell>
        </row>
        <row r="1140">
          <cell r="D1140">
            <v>88267</v>
          </cell>
          <cell r="E1140" t="str">
            <v>ENCANADOR OU BOMBEIRO HIDRÁULICO</v>
          </cell>
          <cell r="F1140" t="str">
            <v>H</v>
          </cell>
          <cell r="G1140">
            <v>5.3999999999999999E-2</v>
          </cell>
          <cell r="H1140" t="str">
            <v>21,77</v>
          </cell>
          <cell r="I1140">
            <v>1.1755800000000001</v>
          </cell>
        </row>
        <row r="1141">
          <cell r="D1141">
            <v>11038</v>
          </cell>
          <cell r="E1141" t="str">
            <v>PORCA EM ALUMÍNIO 1/4" - FORNECIMENTO E COLOCAÇÃO</v>
          </cell>
          <cell r="F1141" t="str">
            <v>UN</v>
          </cell>
          <cell r="I1141">
            <v>0.55464276000000001</v>
          </cell>
        </row>
        <row r="1142">
          <cell r="D1142">
            <v>88316</v>
          </cell>
          <cell r="E1142" t="str">
            <v>SERVENTE COM ENCARGOS COMPLEMENTARES</v>
          </cell>
          <cell r="F1142" t="str">
            <v>H</v>
          </cell>
          <cell r="G1142">
            <v>0.01</v>
          </cell>
          <cell r="H1142">
            <v>16.870282</v>
          </cell>
          <cell r="I1142">
            <v>0.16870282</v>
          </cell>
        </row>
        <row r="1143">
          <cell r="D1143">
            <v>88264</v>
          </cell>
          <cell r="E1143" t="str">
            <v>ELETRICISTA COM ENCARGOS COMPLEMENTARES</v>
          </cell>
          <cell r="F1143" t="str">
            <v>H</v>
          </cell>
          <cell r="G1143">
            <v>0.01</v>
          </cell>
          <cell r="H1143">
            <v>28.593994000000002</v>
          </cell>
          <cell r="I1143">
            <v>0.28593994</v>
          </cell>
        </row>
        <row r="1144">
          <cell r="D1144">
            <v>11900</v>
          </cell>
          <cell r="E1144" t="str">
            <v xml:space="preserve">PORCA EM ALUMÍNIO 1/4" </v>
          </cell>
          <cell r="F1144" t="str">
            <v>UN</v>
          </cell>
          <cell r="G1144">
            <v>1</v>
          </cell>
          <cell r="H1144">
            <v>0.1</v>
          </cell>
          <cell r="I1144">
            <v>0.1</v>
          </cell>
        </row>
        <row r="1145">
          <cell r="D1145" t="str">
            <v>73965/9</v>
          </cell>
          <cell r="E1145" t="str">
            <v>ESCAVACAO MANUAL DE VALA EM LODO, DE 1,5 ATE 3M, EXCLUINDO ESGOTAMENTO/ESCORAMENTO.</v>
          </cell>
          <cell r="F1145" t="str">
            <v>M3</v>
          </cell>
          <cell r="G1145" t="str">
            <v/>
          </cell>
          <cell r="I1145">
            <v>168.70282</v>
          </cell>
        </row>
        <row r="1146">
          <cell r="D1146">
            <v>88316</v>
          </cell>
          <cell r="E1146" t="str">
            <v>SERVENTE COM ENCARGOS COMPLEMENTARES</v>
          </cell>
          <cell r="F1146" t="str">
            <v>H</v>
          </cell>
          <cell r="G1146">
            <v>10</v>
          </cell>
          <cell r="H1146">
            <v>16.870282</v>
          </cell>
          <cell r="I1146">
            <v>168.70282</v>
          </cell>
        </row>
        <row r="1147">
          <cell r="D1147">
            <v>55835</v>
          </cell>
          <cell r="E1147" t="str">
            <v>REATERRO INTERNO (EDIFICACOES) COMPACTADO MANUALMENTE</v>
          </cell>
          <cell r="F1147" t="str">
            <v>M3</v>
          </cell>
          <cell r="G1147" t="str">
            <v/>
          </cell>
          <cell r="I1147">
            <v>59.045986999999997</v>
          </cell>
        </row>
        <row r="1148">
          <cell r="D1148">
            <v>88316</v>
          </cell>
          <cell r="E1148" t="str">
            <v>SERVENTE COM ENCARGOS COMPLEMENTARES</v>
          </cell>
          <cell r="F1148" t="str">
            <v>H</v>
          </cell>
          <cell r="G1148">
            <v>3.5</v>
          </cell>
          <cell r="H1148">
            <v>16.870282</v>
          </cell>
          <cell r="I1148">
            <v>59.045986999999997</v>
          </cell>
        </row>
        <row r="1149">
          <cell r="D1149">
            <v>723</v>
          </cell>
          <cell r="E1149" t="str">
            <v>FORNECIMENTO E INSTALAÇÃO DE SAÍDA HORIZONTAL PARA ELETRODUTO 3/4" (REF. VL 33 VALEMAM OU SIMILAR)</v>
          </cell>
          <cell r="F1149" t="str">
            <v>UN</v>
          </cell>
          <cell r="I1149">
            <v>5.27785656</v>
          </cell>
        </row>
        <row r="1150">
          <cell r="D1150">
            <v>2003</v>
          </cell>
          <cell r="E1150" t="str">
            <v>SAÍDA HORIZONTAL PARA ELETRODUTO 3/4" (REF. VL 33 VALEMAM OU SIMILAR)</v>
          </cell>
          <cell r="F1150" t="str">
            <v>UN</v>
          </cell>
          <cell r="G1150">
            <v>1</v>
          </cell>
          <cell r="H1150">
            <v>2.5499999999999998</v>
          </cell>
          <cell r="I1150">
            <v>2.5499999999999998</v>
          </cell>
        </row>
        <row r="1151">
          <cell r="D1151">
            <v>88316</v>
          </cell>
          <cell r="E1151" t="str">
            <v>SERVENTE COM ENCARGOS COMPLEMENTARES</v>
          </cell>
          <cell r="F1151" t="str">
            <v>H</v>
          </cell>
          <cell r="G1151">
            <v>0.06</v>
          </cell>
          <cell r="H1151">
            <v>16.870282</v>
          </cell>
          <cell r="I1151">
            <v>1.01221692</v>
          </cell>
        </row>
        <row r="1152">
          <cell r="D1152">
            <v>88264</v>
          </cell>
          <cell r="E1152" t="str">
            <v>ELETRICISTA COM ENCARGOS COMPLEMENTARES</v>
          </cell>
          <cell r="F1152" t="str">
            <v>H</v>
          </cell>
          <cell r="G1152">
            <v>0.06</v>
          </cell>
          <cell r="H1152">
            <v>28.593994000000002</v>
          </cell>
          <cell r="I1152">
            <v>1.71563964</v>
          </cell>
        </row>
        <row r="1153">
          <cell r="D1153">
            <v>724</v>
          </cell>
          <cell r="E1153" t="str">
            <v>FORNECIMENTO E INSTALAÇÃO DE SAÍDA HORIZONTAL PARA ELETRODUTO 1" (REF. VL 33 VALEMAM OU SIMILAR)</v>
          </cell>
          <cell r="F1153" t="str">
            <v>UN</v>
          </cell>
          <cell r="I1153">
            <v>7.0557131200000001</v>
          </cell>
        </row>
        <row r="1154">
          <cell r="D1154">
            <v>2001</v>
          </cell>
          <cell r="E1154" t="str">
            <v>SAÍDA HORIZONTAL PARA ELETRODUTO 1" (REF. VL 33 VALEMAM OU SIMILAR)</v>
          </cell>
          <cell r="F1154" t="str">
            <v>UN</v>
          </cell>
          <cell r="G1154">
            <v>1</v>
          </cell>
          <cell r="H1154">
            <v>1.6</v>
          </cell>
          <cell r="I1154">
            <v>1.6</v>
          </cell>
        </row>
        <row r="1155">
          <cell r="D1155">
            <v>88316</v>
          </cell>
          <cell r="E1155" t="str">
            <v>SERVENTE COM ENCARGOS COMPLEMENTARES</v>
          </cell>
          <cell r="F1155" t="str">
            <v>H</v>
          </cell>
          <cell r="G1155">
            <v>0.12</v>
          </cell>
          <cell r="H1155">
            <v>16.870282</v>
          </cell>
          <cell r="I1155">
            <v>2.0244338399999999</v>
          </cell>
        </row>
        <row r="1156">
          <cell r="D1156">
            <v>88264</v>
          </cell>
          <cell r="E1156" t="str">
            <v>ELETRICISTA COM ENCARGOS COMPLEMENTARES</v>
          </cell>
          <cell r="F1156" t="str">
            <v>H</v>
          </cell>
          <cell r="G1156">
            <v>0.12</v>
          </cell>
          <cell r="H1156">
            <v>28.593994000000002</v>
          </cell>
          <cell r="I1156">
            <v>3.43127928</v>
          </cell>
        </row>
        <row r="1157">
          <cell r="D1157">
            <v>7384</v>
          </cell>
          <cell r="E1157" t="str">
            <v>FIXAÇÃO DE ELETROCALHAS COM VERGALHÃO (TIRANTE) COM ROSCA TOTAL, DIÂM = 1/4" X 1000MM (MARVITEC REF. 1431 OU SIMILAR)</v>
          </cell>
          <cell r="F1157" t="str">
            <v>M</v>
          </cell>
          <cell r="I1157">
            <v>22.839282799999999</v>
          </cell>
        </row>
        <row r="1158">
          <cell r="D1158">
            <v>88316</v>
          </cell>
          <cell r="E1158" t="str">
            <v>SERVENTE COM ENCARGOS COMPLEMENTARES</v>
          </cell>
          <cell r="F1158" t="str">
            <v>H</v>
          </cell>
          <cell r="G1158">
            <v>0.3</v>
          </cell>
          <cell r="H1158">
            <v>16.870282</v>
          </cell>
          <cell r="I1158">
            <v>5.0610846</v>
          </cell>
        </row>
        <row r="1159">
          <cell r="D1159">
            <v>88264</v>
          </cell>
          <cell r="E1159" t="str">
            <v>ELETRICISTA COM ENCARGOS COMPLEMENTARES</v>
          </cell>
          <cell r="F1159" t="str">
            <v>H</v>
          </cell>
          <cell r="G1159">
            <v>0.3</v>
          </cell>
          <cell r="H1159">
            <v>28.593994000000002</v>
          </cell>
          <cell r="I1159">
            <v>8.578198200000001</v>
          </cell>
        </row>
        <row r="1160">
          <cell r="D1160">
            <v>2234</v>
          </cell>
          <cell r="E1160" t="str">
            <v>VERGALHÃO (TIRANTE) COM ROSCA TOTAL Ø 1/4" X 1000MM ( MARVITEC REF. 1431 OU SIMILAR)</v>
          </cell>
          <cell r="F1160" t="str">
            <v>UN</v>
          </cell>
          <cell r="G1160">
            <v>1</v>
          </cell>
          <cell r="H1160">
            <v>9.1999999999999993</v>
          </cell>
          <cell r="I1160">
            <v>9.1999999999999993</v>
          </cell>
        </row>
        <row r="1161">
          <cell r="E1161" t="str">
            <v>LUMINÁRIAS</v>
          </cell>
        </row>
        <row r="1162">
          <cell r="D1162">
            <v>524</v>
          </cell>
          <cell r="E1162" t="str">
            <v>LUMINÁRIA FLUORESCENTE TUBULAR 2 X 20W/ 127V, COMPLETA</v>
          </cell>
          <cell r="F1162" t="str">
            <v>UN</v>
          </cell>
          <cell r="I1162">
            <v>118.4907036</v>
          </cell>
        </row>
        <row r="1163">
          <cell r="D1163">
            <v>1395</v>
          </cell>
          <cell r="E1163" t="str">
            <v>LUMINÁRIA TUBULAR 2 X 20W (LUMIFLEX OU SIMILAR)</v>
          </cell>
          <cell r="F1163" t="str">
            <v>UN</v>
          </cell>
          <cell r="G1163">
            <v>1</v>
          </cell>
          <cell r="H1163">
            <v>45.8</v>
          </cell>
          <cell r="I1163">
            <v>45.8</v>
          </cell>
        </row>
        <row r="1164">
          <cell r="D1164">
            <v>1912</v>
          </cell>
          <cell r="E1164" t="str">
            <v>REATOR ELETRÔNICO FATOR DE POTÊNCIA 0,95 PARA LÂMPADA FLUORESCENTE 2 X 20W</v>
          </cell>
          <cell r="F1164" t="str">
            <v>UN</v>
          </cell>
          <cell r="G1164">
            <v>1</v>
          </cell>
          <cell r="H1164">
            <v>13</v>
          </cell>
          <cell r="I1164">
            <v>13</v>
          </cell>
        </row>
        <row r="1165">
          <cell r="D1165">
            <v>88264</v>
          </cell>
          <cell r="E1165" t="str">
            <v>ELETRICISTA COM ENCARGOS COMPLEMENTARES</v>
          </cell>
          <cell r="F1165" t="str">
            <v>H</v>
          </cell>
          <cell r="G1165">
            <v>1.1000000000000001</v>
          </cell>
          <cell r="H1165">
            <v>28.593994000000002</v>
          </cell>
          <cell r="I1165">
            <v>31.453393400000007</v>
          </cell>
        </row>
        <row r="1166">
          <cell r="D1166">
            <v>3753</v>
          </cell>
          <cell r="E1166" t="str">
            <v>LÂMPADA FLUORESCENTE TUBULAR T10, DE 20 OU 40 W, BIVOLT</v>
          </cell>
          <cell r="F1166" t="str">
            <v>UN</v>
          </cell>
          <cell r="G1166">
            <v>2</v>
          </cell>
          <cell r="H1166" t="str">
            <v>4,84</v>
          </cell>
          <cell r="I1166">
            <v>9.68</v>
          </cell>
        </row>
        <row r="1167">
          <cell r="D1167">
            <v>88316</v>
          </cell>
          <cell r="E1167" t="str">
            <v>SERVENTE COM ENCARGOS COMPLEMENTARES</v>
          </cell>
          <cell r="F1167" t="str">
            <v>H</v>
          </cell>
          <cell r="G1167">
            <v>1.1000000000000001</v>
          </cell>
          <cell r="H1167">
            <v>16.870282</v>
          </cell>
          <cell r="I1167">
            <v>18.5573102</v>
          </cell>
        </row>
        <row r="1168">
          <cell r="D1168">
            <v>10919</v>
          </cell>
          <cell r="E1168" t="str">
            <v>Arandela de uso interno, em alumínio, com difusor em vidro fosco, branca ou preta, ref. AD-104, da Aladin ou similar</v>
          </cell>
          <cell r="F1168" t="str">
            <v>UND</v>
          </cell>
          <cell r="I1168">
            <v>88.405710400000004</v>
          </cell>
        </row>
        <row r="1169">
          <cell r="D1169">
            <v>4675</v>
          </cell>
          <cell r="E1169" t="str">
            <v>Lâmpada fluorescente eletronica PL 15W / 127v (compacta integrada)</v>
          </cell>
          <cell r="F1169" t="str">
            <v>UND</v>
          </cell>
          <cell r="G1169">
            <v>1</v>
          </cell>
          <cell r="H1169">
            <v>7.3</v>
          </cell>
          <cell r="I1169">
            <v>7.3</v>
          </cell>
        </row>
        <row r="1170">
          <cell r="D1170">
            <v>11851</v>
          </cell>
          <cell r="E1170" t="str">
            <v>Arandela de uso interno, em alumínio, com difusor em vidro fosco, branca ou preta, ref. AD-104, da Aladin ou similar</v>
          </cell>
          <cell r="F1170" t="str">
            <v>UND</v>
          </cell>
          <cell r="G1170">
            <v>1</v>
          </cell>
          <cell r="H1170">
            <v>62.92</v>
          </cell>
          <cell r="I1170">
            <v>62.92</v>
          </cell>
        </row>
        <row r="1171">
          <cell r="D1171">
            <v>88264</v>
          </cell>
          <cell r="E1171" t="str">
            <v>ELETRICISTA COM ENCARGOS COMPLEMENTARES</v>
          </cell>
          <cell r="F1171" t="str">
            <v>H</v>
          </cell>
          <cell r="G1171">
            <v>0.4</v>
          </cell>
          <cell r="H1171">
            <v>28.593994000000002</v>
          </cell>
          <cell r="I1171">
            <v>11.437597600000002</v>
          </cell>
        </row>
        <row r="1172">
          <cell r="D1172">
            <v>88316</v>
          </cell>
          <cell r="E1172" t="str">
            <v>SERVENTE COM ENCARGOS COMPLEMENTARES</v>
          </cell>
          <cell r="F1172" t="str">
            <v>H</v>
          </cell>
          <cell r="G1172">
            <v>0.4</v>
          </cell>
          <cell r="H1172">
            <v>16.870282</v>
          </cell>
          <cell r="I1172">
            <v>6.7481128000000004</v>
          </cell>
        </row>
        <row r="1173">
          <cell r="E1173" t="str">
            <v xml:space="preserve">Projetor de LED, 101W, em ligas de aluminio, lentes em policarbonato, com tensão de entrada entre 90 até 305VCA, classe de proteção IP67, ang.feixe 45°/80°,temp de cor 5000K, IRC&gt;70%, v.útil 50.000 horas, linha Pro-Light da Ledstar-Unicoba ou similar 
un
</v>
          </cell>
          <cell r="F1173" t="str">
            <v>M2</v>
          </cell>
          <cell r="I1173">
            <v>1270.666414</v>
          </cell>
        </row>
        <row r="1174">
          <cell r="D1174">
            <v>10645</v>
          </cell>
          <cell r="E1174" t="str">
            <v>Projetor de LED, 101W, em ligas de aluminio, lentes em policarbonato, com tensão de entrada entre 90 até 305VCA, classe de proteção IP67, ang.feixe 45°/80°,temp de cor 5000K, IRC&gt;70%, v.útil 50.000 horas, linha Pro-Light da Ledstar-Unicoba ou similar</v>
          </cell>
          <cell r="F1174" t="str">
            <v>H</v>
          </cell>
          <cell r="G1174">
            <v>1</v>
          </cell>
          <cell r="H1174">
            <v>1202.47</v>
          </cell>
          <cell r="I1174">
            <v>1202.47</v>
          </cell>
        </row>
        <row r="1175">
          <cell r="D1175">
            <v>88264</v>
          </cell>
          <cell r="E1175" t="str">
            <v>ELETRICISTA COM ENCARGOS COMPLEMENTARES</v>
          </cell>
          <cell r="F1175" t="str">
            <v>H</v>
          </cell>
          <cell r="G1175">
            <v>1.5</v>
          </cell>
          <cell r="H1175">
            <v>28.593994000000002</v>
          </cell>
          <cell r="I1175">
            <v>42.890991</v>
          </cell>
        </row>
        <row r="1176">
          <cell r="D1176">
            <v>88316</v>
          </cell>
          <cell r="E1176" t="str">
            <v>SERVENTE COM ENCARGOS COMPLEMENTARES</v>
          </cell>
          <cell r="F1176" t="str">
            <v>H</v>
          </cell>
          <cell r="G1176">
            <v>1.5</v>
          </cell>
          <cell r="H1176">
            <v>16.870282</v>
          </cell>
          <cell r="I1176">
            <v>25.305422999999998</v>
          </cell>
        </row>
        <row r="1177">
          <cell r="E1177" t="str">
            <v>INTERRUPTORES / TOMADAS / CONDULETES E OUTROS</v>
          </cell>
        </row>
        <row r="1178">
          <cell r="D1178">
            <v>8896</v>
          </cell>
          <cell r="E1178" t="str">
            <v>CAIXA DE PASSAGEM PVC 15 X 15 X 8CM PARA ELETRICA, TIPO AQUATIC OU SIMILAR</v>
          </cell>
          <cell r="F1178" t="str">
            <v>UN</v>
          </cell>
          <cell r="I1178">
            <v>31.985710400000002</v>
          </cell>
        </row>
        <row r="1179">
          <cell r="D1179">
            <v>469</v>
          </cell>
          <cell r="E1179" t="str">
            <v>CAIXA DE PASSAGEM PVC 15 X 15 X 8CM PARA ELETRICA, TIPO AQUATIC OU SIMILAR</v>
          </cell>
          <cell r="F1179" t="str">
            <v>UN</v>
          </cell>
          <cell r="G1179">
            <v>1</v>
          </cell>
          <cell r="H1179">
            <v>13.8</v>
          </cell>
          <cell r="I1179">
            <v>13.8</v>
          </cell>
        </row>
        <row r="1180">
          <cell r="D1180">
            <v>88264</v>
          </cell>
          <cell r="E1180" t="str">
            <v>ELETRICISTA COM ENCARGOS COMPLEMENTARES</v>
          </cell>
          <cell r="F1180" t="str">
            <v>H</v>
          </cell>
          <cell r="G1180">
            <v>0.4</v>
          </cell>
          <cell r="H1180">
            <v>28.593994000000002</v>
          </cell>
          <cell r="I1180">
            <v>11.437597600000002</v>
          </cell>
        </row>
        <row r="1181">
          <cell r="D1181">
            <v>88316</v>
          </cell>
          <cell r="E1181" t="str">
            <v>SERVENTE COM ENCARGOS COMPLEMENTARES</v>
          </cell>
          <cell r="F1181" t="str">
            <v>H</v>
          </cell>
          <cell r="G1181">
            <v>0.4</v>
          </cell>
          <cell r="H1181">
            <v>16.870282</v>
          </cell>
          <cell r="I1181">
            <v>6.7481128000000004</v>
          </cell>
        </row>
        <row r="1182">
          <cell r="D1182">
            <v>83448</v>
          </cell>
          <cell r="E1182" t="str">
            <v>CAIXA DE PASSAGEM EM ALVENARIA COM TAMPA DE CONCRETO 50X50X50CM.</v>
          </cell>
          <cell r="F1182" t="str">
            <v>UN</v>
          </cell>
          <cell r="I1182">
            <v>276.73654298000002</v>
          </cell>
        </row>
        <row r="1183">
          <cell r="D1183">
            <v>88309</v>
          </cell>
          <cell r="E1183" t="str">
            <v>PEDREIRO COM ENCARGOS COMPLEMENTARES</v>
          </cell>
          <cell r="F1183" t="str">
            <v>H</v>
          </cell>
          <cell r="G1183">
            <v>3.8</v>
          </cell>
          <cell r="H1183">
            <v>26.849394</v>
          </cell>
          <cell r="I1183">
            <v>102.02769719999999</v>
          </cell>
        </row>
        <row r="1184">
          <cell r="D1184">
            <v>88316</v>
          </cell>
          <cell r="E1184" t="str">
            <v>SERVENTE COM ENCARGOS COMPLEMENTARES</v>
          </cell>
          <cell r="F1184" t="str">
            <v>H</v>
          </cell>
          <cell r="G1184">
            <v>6.04</v>
          </cell>
          <cell r="H1184">
            <v>16.870282</v>
          </cell>
          <cell r="I1184">
            <v>101.89650328</v>
          </cell>
        </row>
        <row r="1185">
          <cell r="D1185">
            <v>39</v>
          </cell>
          <cell r="E1185" t="str">
            <v>ACO CA-60, 5,0 MM, VERGALHAO</v>
          </cell>
          <cell r="F1185" t="str">
            <v>KG</v>
          </cell>
          <cell r="G1185">
            <v>0.875</v>
          </cell>
          <cell r="H1185" t="str">
            <v>3,56</v>
          </cell>
          <cell r="I1185">
            <v>3.1150000000000002</v>
          </cell>
        </row>
        <row r="1186">
          <cell r="D1186">
            <v>367</v>
          </cell>
          <cell r="E1186" t="str">
            <v>AREIA GROSSA - POSTO JAZIDA/FORNECEDOR (RETIRADO NA JAZIDA, SEM TRANSPORTE)</v>
          </cell>
          <cell r="F1186" t="str">
            <v>M3</v>
          </cell>
          <cell r="G1186">
            <v>8.1899999999999994E-3</v>
          </cell>
          <cell r="H1186" t="str">
            <v>65,75</v>
          </cell>
          <cell r="I1186">
            <v>0.53849249999999993</v>
          </cell>
        </row>
        <row r="1187">
          <cell r="D1187">
            <v>370</v>
          </cell>
          <cell r="E1187" t="str">
            <v>AREIA MEDIA - POSTO JAZIDA/FORNECEDOR (RETIRADO NA JAZIDA, SEM TRANSPORTE)</v>
          </cell>
          <cell r="F1187" t="str">
            <v>M3</v>
          </cell>
          <cell r="G1187">
            <v>0.1</v>
          </cell>
          <cell r="H1187" t="str">
            <v>65,00</v>
          </cell>
          <cell r="I1187">
            <v>6.5</v>
          </cell>
        </row>
        <row r="1188">
          <cell r="D1188">
            <v>1106</v>
          </cell>
          <cell r="E1188" t="str">
            <v>CAL HIDRATADA CH-I PARA ARGAMASSAS</v>
          </cell>
          <cell r="F1188" t="str">
            <v>KG</v>
          </cell>
          <cell r="G1188">
            <v>8.25</v>
          </cell>
          <cell r="H1188" t="str">
            <v>0,90</v>
          </cell>
          <cell r="I1188">
            <v>7.4249999999999998</v>
          </cell>
        </row>
        <row r="1189">
          <cell r="D1189">
            <v>1358</v>
          </cell>
          <cell r="E1189" t="str">
            <v>CHAPA DE MADEIRA COMPENSADA RESINADA PARA FORMA DE CONCRETO, DE *2,2 X 1,1* M, E = 17 MM</v>
          </cell>
          <cell r="F1189" t="str">
            <v>M2</v>
          </cell>
          <cell r="G1189">
            <v>0.1</v>
          </cell>
          <cell r="H1189" t="str">
            <v>19,66</v>
          </cell>
          <cell r="I1189">
            <v>1.9660000000000002</v>
          </cell>
        </row>
        <row r="1190">
          <cell r="D1190">
            <v>1379</v>
          </cell>
          <cell r="E1190" t="str">
            <v>CIMENTO PORTLAND COMPOSTO CP II-32</v>
          </cell>
          <cell r="F1190" t="str">
            <v>KG</v>
          </cell>
          <cell r="G1190">
            <v>24.09</v>
          </cell>
          <cell r="H1190" t="str">
            <v>0,51</v>
          </cell>
          <cell r="I1190">
            <v>12.2859</v>
          </cell>
        </row>
        <row r="1191">
          <cell r="D1191">
            <v>4718</v>
          </cell>
          <cell r="E1191" t="str">
            <v>PEDRA BRITADA N. 2 (19 A 38 MM) POSTO PEDREIRA/FORNECEDOR, SEM FRETE</v>
          </cell>
          <cell r="F1191" t="str">
            <v>M3</v>
          </cell>
          <cell r="G1191">
            <v>9.4900000000000002E-3</v>
          </cell>
          <cell r="H1191" t="str">
            <v>55,00</v>
          </cell>
          <cell r="I1191">
            <v>0.52195000000000003</v>
          </cell>
        </row>
        <row r="1192">
          <cell r="D1192">
            <v>4722</v>
          </cell>
          <cell r="E1192" t="str">
            <v>PEDRA BRITADA N. 3 (38 A 50 MM) POSTO PEDREIRA/FORNECEDOR, SEM FRETE</v>
          </cell>
          <cell r="F1192" t="str">
            <v>M3</v>
          </cell>
          <cell r="G1192">
            <v>8.0000000000000002E-3</v>
          </cell>
          <cell r="H1192" t="str">
            <v>55,00</v>
          </cell>
          <cell r="I1192">
            <v>0.44</v>
          </cell>
        </row>
        <row r="1193">
          <cell r="D1193">
            <v>7258</v>
          </cell>
          <cell r="E1193" t="str">
            <v>TIJOLO CERAMICO MACICO *5 X 10 X 20* CM</v>
          </cell>
          <cell r="F1193" t="str">
            <v>UN</v>
          </cell>
          <cell r="G1193">
            <v>138</v>
          </cell>
          <cell r="H1193" t="str">
            <v>0,29</v>
          </cell>
          <cell r="I1193">
            <v>40.019999999999996</v>
          </cell>
        </row>
        <row r="1194">
          <cell r="D1194">
            <v>91940</v>
          </cell>
          <cell r="E1194" t="str">
            <v>CAIXA RETANGULAR 4" X 2" MÉDIA (1,30 M DO PISO), PVC, INSTALADA EM PAREDE - FORNECIMENTO E INSTALAÇÃO. AF_12/2015</v>
          </cell>
          <cell r="F1194" t="str">
            <v>UN</v>
          </cell>
          <cell r="G1194" t="str">
            <v/>
          </cell>
          <cell r="I1194">
            <v>14.275977022224001</v>
          </cell>
        </row>
        <row r="1195">
          <cell r="D1195">
            <v>88247</v>
          </cell>
          <cell r="E1195" t="str">
            <v>AUXILIAR DE ELETRICISTA COM ENCARGOS COMPLEMENTARES</v>
          </cell>
          <cell r="F1195" t="str">
            <v>H</v>
          </cell>
          <cell r="G1195">
            <v>0.247</v>
          </cell>
          <cell r="H1195">
            <v>21.476025999999997</v>
          </cell>
          <cell r="I1195">
            <v>5.3045784219999996</v>
          </cell>
        </row>
        <row r="1196">
          <cell r="D1196">
            <v>88264</v>
          </cell>
          <cell r="E1196" t="str">
            <v>ELETRICISTA COM ENCARGOS COMPLEMENTARES</v>
          </cell>
          <cell r="F1196" t="str">
            <v>H</v>
          </cell>
          <cell r="G1196">
            <v>0.247</v>
          </cell>
          <cell r="H1196">
            <v>28.593994000000002</v>
          </cell>
          <cell r="I1196">
            <v>7.0627165180000002</v>
          </cell>
        </row>
        <row r="1197">
          <cell r="D1197">
            <v>370</v>
          </cell>
          <cell r="E1197" t="str">
            <v>AREIA MEDIA - POSTO JAZIDA/FORNECEDOR (RETIRADO NA JAZIDA, SEM TRANSPORTE)</v>
          </cell>
          <cell r="F1197" t="str">
            <v>M3</v>
          </cell>
          <cell r="G1197">
            <v>1.0349999999999999E-3</v>
          </cell>
          <cell r="H1197" t="str">
            <v>65,00</v>
          </cell>
          <cell r="I1197">
            <v>6.7274999999999988E-2</v>
          </cell>
        </row>
        <row r="1198">
          <cell r="D1198">
            <v>1379</v>
          </cell>
          <cell r="E1198" t="str">
            <v>CIMENTO PORTLAND COMPOSTO CP II-32</v>
          </cell>
          <cell r="F1198" t="str">
            <v>KG</v>
          </cell>
          <cell r="G1198">
            <v>0.39735899999999996</v>
          </cell>
          <cell r="H1198" t="str">
            <v>0,51</v>
          </cell>
          <cell r="I1198">
            <v>0.20265308999999998</v>
          </cell>
        </row>
        <row r="1199">
          <cell r="D1199">
            <v>88316</v>
          </cell>
          <cell r="E1199" t="str">
            <v>SERVENTE COM ENCARGOS COMPLEMENTARES</v>
          </cell>
          <cell r="F1199" t="str">
            <v>H</v>
          </cell>
          <cell r="G1199">
            <v>7.6319999999999999E-3</v>
          </cell>
          <cell r="H1199">
            <v>16.870282</v>
          </cell>
          <cell r="I1199">
            <v>0.128753992224</v>
          </cell>
        </row>
        <row r="1200">
          <cell r="D1200">
            <v>1872</v>
          </cell>
          <cell r="E1200" t="str">
            <v>CAIXA DE PASSAGEM, EM PVC, DE 4" X 2", PARA ELETRODUTO FLEXIVEL CORRUGADO</v>
          </cell>
          <cell r="F1200" t="str">
            <v>UN</v>
          </cell>
          <cell r="G1200">
            <v>1</v>
          </cell>
          <cell r="H1200" t="str">
            <v>1,51</v>
          </cell>
          <cell r="I1200">
            <v>1.51</v>
          </cell>
        </row>
        <row r="1201">
          <cell r="D1201">
            <v>95818</v>
          </cell>
          <cell r="E1201" t="str">
            <v>CONDULETE DE PVC, TIPO X, PARA ELETRODUTO DE PVC SOLDÁVEL DN 32 MM (1''), APARENTE - FORNECIMENTO E INSTALAÇÃO. AF_11/2016</v>
          </cell>
          <cell r="F1201" t="str">
            <v>UN</v>
          </cell>
          <cell r="G1201" t="str">
            <v/>
          </cell>
          <cell r="I1201">
            <v>36.354113744000003</v>
          </cell>
        </row>
        <row r="1202">
          <cell r="D1202">
            <v>88247</v>
          </cell>
          <cell r="E1202" t="str">
            <v>AUXILIAR DE ELETRICISTA COM ENCARGOS COMPLEMENTARES</v>
          </cell>
          <cell r="F1202" t="str">
            <v>H</v>
          </cell>
          <cell r="G1202">
            <v>0.48720000000000002</v>
          </cell>
          <cell r="H1202">
            <v>21.476025999999997</v>
          </cell>
          <cell r="I1202">
            <v>10.4631198672</v>
          </cell>
        </row>
        <row r="1203">
          <cell r="D1203">
            <v>88264</v>
          </cell>
          <cell r="E1203" t="str">
            <v>ELETRICISTA COM ENCARGOS COMPLEMENTARES</v>
          </cell>
          <cell r="F1203" t="str">
            <v>H</v>
          </cell>
          <cell r="G1203">
            <v>0.48720000000000002</v>
          </cell>
          <cell r="H1203">
            <v>28.593994000000002</v>
          </cell>
          <cell r="I1203">
            <v>13.930993876800002</v>
          </cell>
        </row>
        <row r="1204">
          <cell r="D1204">
            <v>11950</v>
          </cell>
          <cell r="E1204" t="str">
            <v>BUCHA DE NYLON SEM ABA S6, COM PARAFUSO DE 4,20 X 40 MM EM ACO ZINCADO COM ROSCA SOBERBA, CABECA CHATA E FENDA PHILLIPS</v>
          </cell>
          <cell r="F1204" t="str">
            <v>UN</v>
          </cell>
          <cell r="G1204">
            <v>2</v>
          </cell>
          <cell r="H1204" t="str">
            <v>0,16</v>
          </cell>
          <cell r="I1204">
            <v>0.32</v>
          </cell>
        </row>
        <row r="1205">
          <cell r="D1205">
            <v>39345</v>
          </cell>
          <cell r="E1205" t="str">
            <v>CONDULETE EM PVC, TIPO "X", SEM TAMPA, DE 1"</v>
          </cell>
          <cell r="F1205" t="str">
            <v>UN</v>
          </cell>
          <cell r="G1205">
            <v>1</v>
          </cell>
          <cell r="H1205" t="str">
            <v>11,64</v>
          </cell>
          <cell r="I1205">
            <v>11.64</v>
          </cell>
        </row>
        <row r="1206">
          <cell r="D1206">
            <v>95802</v>
          </cell>
          <cell r="E1206" t="str">
            <v>CONDULETE DE ALUMÍNIO, TIPO X, PARA ELETRODUTO DE FERRO GALVANIZADO DN 25 MM (1''), APARENTE - FORNECIMENTO E INSTALAÇÃO. AF_11/2016_P</v>
          </cell>
          <cell r="F1206" t="str">
            <v>UN</v>
          </cell>
          <cell r="G1206" t="str">
            <v/>
          </cell>
          <cell r="I1206">
            <v>39.182705769999998</v>
          </cell>
        </row>
        <row r="1207">
          <cell r="D1207">
            <v>88247</v>
          </cell>
          <cell r="E1207" t="str">
            <v>AUXILIAR DE ELETRICISTA COM ENCARGOS COMPLEMENTARES</v>
          </cell>
          <cell r="F1207" t="str">
            <v>H</v>
          </cell>
          <cell r="G1207">
            <v>0.53849999999999998</v>
          </cell>
          <cell r="H1207">
            <v>21.476025999999997</v>
          </cell>
          <cell r="I1207">
            <v>11.564840000999999</v>
          </cell>
        </row>
        <row r="1208">
          <cell r="D1208">
            <v>88264</v>
          </cell>
          <cell r="E1208" t="str">
            <v>ELETRICISTA COM ENCARGOS COMPLEMENTARES</v>
          </cell>
          <cell r="F1208" t="str">
            <v>H</v>
          </cell>
          <cell r="G1208">
            <v>0.53849999999999998</v>
          </cell>
          <cell r="H1208">
            <v>28.593994000000002</v>
          </cell>
          <cell r="I1208">
            <v>15.397865769000001</v>
          </cell>
        </row>
        <row r="1209">
          <cell r="D1209">
            <v>2581</v>
          </cell>
          <cell r="E1209" t="str">
            <v>CONDULETE DE ALUMINIO TIPO X, PARA ELETRODUTO ROSCAVEL DE 1", COM TAMPA CEGA</v>
          </cell>
          <cell r="F1209" t="str">
            <v>UN</v>
          </cell>
          <cell r="G1209">
            <v>1</v>
          </cell>
          <cell r="H1209" t="str">
            <v>11,90</v>
          </cell>
          <cell r="I1209">
            <v>11.9</v>
          </cell>
        </row>
        <row r="1210">
          <cell r="D1210">
            <v>11950</v>
          </cell>
          <cell r="E1210" t="str">
            <v>BUCHA DE NYLON SEM ABA S6, COM PARAFUSO DE 4,20 X 40 MM EM ACO ZINCADO COM ROSCA SOBERBA, CABECA CHATA E FENDA PHILLIPS</v>
          </cell>
          <cell r="F1210" t="str">
            <v>UN</v>
          </cell>
          <cell r="G1210">
            <v>2</v>
          </cell>
          <cell r="H1210" t="str">
            <v>0,16</v>
          </cell>
          <cell r="I1210">
            <v>0.32</v>
          </cell>
        </row>
        <row r="1211">
          <cell r="D1211">
            <v>11815</v>
          </cell>
          <cell r="E1211" t="str">
            <v>CONDULETE EM ALUMINIO TIPO "C" DE 2"</v>
          </cell>
          <cell r="F1211" t="str">
            <v>UN</v>
          </cell>
          <cell r="I1211">
            <v>46.321782120000002</v>
          </cell>
        </row>
        <row r="1212">
          <cell r="D1212">
            <v>3895</v>
          </cell>
          <cell r="E1212" t="str">
            <v>CONDULETE TIPO "C" DE 2" EM ALUMINIO FUNDIDO A PROVA DE TEMPO, GASES, VAPORES E PÓS</v>
          </cell>
          <cell r="F1212" t="str">
            <v>UN</v>
          </cell>
          <cell r="G1212">
            <v>1</v>
          </cell>
          <cell r="H1212">
            <v>29.5</v>
          </cell>
          <cell r="I1212">
            <v>29.5</v>
          </cell>
        </row>
        <row r="1213">
          <cell r="D1213">
            <v>88264</v>
          </cell>
          <cell r="E1213" t="str">
            <v>ELETRICISTA COM ENCARGOS COMPLEMENTARES</v>
          </cell>
          <cell r="F1213" t="str">
            <v>H</v>
          </cell>
          <cell r="G1213">
            <v>0.37</v>
          </cell>
          <cell r="H1213">
            <v>28.593994000000002</v>
          </cell>
          <cell r="I1213">
            <v>10.579777780000001</v>
          </cell>
        </row>
        <row r="1214">
          <cell r="D1214">
            <v>88316</v>
          </cell>
          <cell r="E1214" t="str">
            <v>SERVENTE COMENCARGOS COMPLEMENTARES</v>
          </cell>
          <cell r="F1214" t="str">
            <v>H</v>
          </cell>
          <cell r="G1214">
            <v>0.37</v>
          </cell>
          <cell r="H1214">
            <v>16.870282</v>
          </cell>
          <cell r="I1214">
            <v>6.2420043399999994</v>
          </cell>
        </row>
        <row r="1215">
          <cell r="D1215">
            <v>95817</v>
          </cell>
          <cell r="E1215" t="str">
            <v>CONDULETE DE PVC, TIPO X, PARA ELETRODUTO DE PVC SOLDÁVEL DN 25 MM (3/4''), APARENTE - FORNECIMENTO E INSTALAÇÃO. AF_11/2016</v>
          </cell>
          <cell r="F1215" t="str">
            <v>UN</v>
          </cell>
          <cell r="G1215" t="str">
            <v/>
          </cell>
          <cell r="I1215">
            <v>31.041340951999999</v>
          </cell>
        </row>
        <row r="1216">
          <cell r="D1216">
            <v>88247</v>
          </cell>
          <cell r="E1216" t="str">
            <v>AUXILIAR DE ELETRICISTA COM ENCARGOS COMPLEMENTARES</v>
          </cell>
          <cell r="F1216" t="str">
            <v>H</v>
          </cell>
          <cell r="G1216">
            <v>0.4476</v>
          </cell>
          <cell r="H1216">
            <v>21.476025999999997</v>
          </cell>
          <cell r="I1216">
            <v>9.6126692375999987</v>
          </cell>
        </row>
        <row r="1217">
          <cell r="D1217">
            <v>88264</v>
          </cell>
          <cell r="E1217" t="str">
            <v>ELETRICISTA COM ENCARGOS COMPLEMENTARES</v>
          </cell>
          <cell r="F1217" t="str">
            <v>H</v>
          </cell>
          <cell r="G1217">
            <v>0.4476</v>
          </cell>
          <cell r="H1217">
            <v>28.593994000000002</v>
          </cell>
          <cell r="I1217">
            <v>12.798671714400001</v>
          </cell>
        </row>
        <row r="1218">
          <cell r="D1218">
            <v>11950</v>
          </cell>
          <cell r="E1218" t="str">
            <v>BUCHA DE NYLON SEM ABA S6, COM PARAFUSO DE 4,20 X 40 MM EM ACO ZINCADO COM ROSCA SOBERBA, CABECA CHATA E FENDA PHILLIPS</v>
          </cell>
          <cell r="F1218" t="str">
            <v>UN</v>
          </cell>
          <cell r="G1218">
            <v>2</v>
          </cell>
          <cell r="H1218" t="str">
            <v>0,16</v>
          </cell>
          <cell r="I1218">
            <v>0.32</v>
          </cell>
        </row>
        <row r="1219">
          <cell r="D1219">
            <v>39344</v>
          </cell>
          <cell r="E1219" t="str">
            <v>CONDULETE EM PVC, TIPO "X", SEM TAMPA, DE 3/4"</v>
          </cell>
          <cell r="F1219" t="str">
            <v>UN</v>
          </cell>
          <cell r="G1219">
            <v>1</v>
          </cell>
          <cell r="H1219" t="str">
            <v>8,31</v>
          </cell>
          <cell r="I1219">
            <v>8.31</v>
          </cell>
        </row>
        <row r="1220">
          <cell r="D1220" t="str">
            <v>COMP 009</v>
          </cell>
          <cell r="E1220" t="str">
            <v>CONECTOR PARA CONDULETE MÚLTIPLO EM PVC TIPO TOP DA TIGRE OU SIMILAR (UNIDUTE) Ø3/4".</v>
          </cell>
          <cell r="F1220" t="str">
            <v>UN</v>
          </cell>
          <cell r="G1220" t="str">
            <v/>
          </cell>
          <cell r="I1220">
            <v>5.257002</v>
          </cell>
        </row>
        <row r="1221">
          <cell r="D1221">
            <v>88247</v>
          </cell>
          <cell r="E1221" t="str">
            <v>AUXILIAR DE ELETRICISTA COM ENCARGOS COMPLEMENTARES</v>
          </cell>
          <cell r="F1221" t="str">
            <v>H</v>
          </cell>
          <cell r="G1221">
            <v>0.1</v>
          </cell>
          <cell r="H1221">
            <v>21.476025999999997</v>
          </cell>
          <cell r="I1221">
            <v>2.1476025999999999</v>
          </cell>
        </row>
        <row r="1222">
          <cell r="D1222">
            <v>88264</v>
          </cell>
          <cell r="E1222" t="str">
            <v>ELETRICISTA COM ENCARGOS COMPLEMENTARES</v>
          </cell>
          <cell r="F1222" t="str">
            <v>H</v>
          </cell>
          <cell r="G1222">
            <v>0.1</v>
          </cell>
          <cell r="H1222">
            <v>28.593994000000002</v>
          </cell>
          <cell r="I1222">
            <v>2.8593994000000005</v>
          </cell>
        </row>
        <row r="1223">
          <cell r="D1223" t="str">
            <v>COT020</v>
          </cell>
          <cell r="E1223" t="str">
            <v>CONECTOR PARA CONDULETE MÚLTIPLO EM PVC TIPO TOP DA TIGRE OU SIMILAR (UNIDUTE) Ø3/4".</v>
          </cell>
          <cell r="F1223" t="str">
            <v>UN</v>
          </cell>
          <cell r="G1223">
            <v>1</v>
          </cell>
          <cell r="H1223">
            <v>0.25</v>
          </cell>
          <cell r="I1223">
            <v>0.25</v>
          </cell>
        </row>
        <row r="1224">
          <cell r="D1224" t="str">
            <v>COMP 010</v>
          </cell>
          <cell r="E1224" t="str">
            <v>CONECTOR PARA CONDULETE MÚLTIPLO EM PVC TIPO TOP DA TIGRE OU SIMILAR (UNIDUTE) Ø1".</v>
          </cell>
          <cell r="F1224" t="str">
            <v>UN</v>
          </cell>
          <cell r="G1224" t="str">
            <v/>
          </cell>
          <cell r="I1224">
            <v>4.9064276000000007</v>
          </cell>
        </row>
        <row r="1225">
          <cell r="D1225">
            <v>88316</v>
          </cell>
          <cell r="E1225" t="str">
            <v>SERVENTE COM ENCARGOS COMPLEMENTARES</v>
          </cell>
          <cell r="F1225" t="str">
            <v>H</v>
          </cell>
          <cell r="G1225">
            <v>0.1</v>
          </cell>
          <cell r="H1225">
            <v>16.870282</v>
          </cell>
          <cell r="I1225">
            <v>1.6870282000000001</v>
          </cell>
        </row>
        <row r="1226">
          <cell r="D1226">
            <v>88264</v>
          </cell>
          <cell r="E1226" t="str">
            <v>ELETRICISTA COM ENCARGOS COMPLEMENTARES</v>
          </cell>
          <cell r="F1226" t="str">
            <v>H</v>
          </cell>
          <cell r="G1226">
            <v>0.1</v>
          </cell>
          <cell r="H1226">
            <v>28.593994000000002</v>
          </cell>
          <cell r="I1226">
            <v>2.8593994000000005</v>
          </cell>
        </row>
        <row r="1227">
          <cell r="D1227" t="str">
            <v>COT021</v>
          </cell>
          <cell r="E1227" t="str">
            <v>CONECTOR PARA CONDULETE MÚLTIPLO EM PVC TIPO TOP DA TIGRE OU SIMILAR (UNIDUTE) Ø1".</v>
          </cell>
          <cell r="F1227" t="str">
            <v>UN</v>
          </cell>
          <cell r="G1227">
            <v>1</v>
          </cell>
          <cell r="H1227">
            <v>0.36</v>
          </cell>
          <cell r="I1227">
            <v>0.36</v>
          </cell>
        </row>
        <row r="1228">
          <cell r="D1228" t="str">
            <v>COMP 011</v>
          </cell>
          <cell r="E1228" t="str">
            <v>CONECTOR PARA CONDULETE MÚLTIPLO EM ALUMÍNIO Ø1".</v>
          </cell>
          <cell r="F1228" t="str">
            <v>UN</v>
          </cell>
          <cell r="G1228" t="str">
            <v/>
          </cell>
          <cell r="I1228">
            <v>6.4464275999999998</v>
          </cell>
        </row>
        <row r="1229">
          <cell r="D1229">
            <v>88316</v>
          </cell>
          <cell r="E1229" t="str">
            <v>SERVENTE COM ENCARGOS COMPLEMENTARES</v>
          </cell>
          <cell r="F1229" t="str">
            <v>H</v>
          </cell>
          <cell r="G1229">
            <v>0.1</v>
          </cell>
          <cell r="H1229">
            <v>16.870282</v>
          </cell>
          <cell r="I1229">
            <v>1.6870282000000001</v>
          </cell>
        </row>
        <row r="1230">
          <cell r="D1230">
            <v>88264</v>
          </cell>
          <cell r="E1230" t="str">
            <v>ELETRICISTA COM ENCARGOS COMPLEMENTARES</v>
          </cell>
          <cell r="F1230" t="str">
            <v>H</v>
          </cell>
          <cell r="G1230">
            <v>0.1</v>
          </cell>
          <cell r="H1230">
            <v>28.593994000000002</v>
          </cell>
          <cell r="I1230">
            <v>2.8593994000000005</v>
          </cell>
        </row>
        <row r="1231">
          <cell r="D1231" t="str">
            <v>COT022</v>
          </cell>
          <cell r="E1231" t="str">
            <v>CONECTOR PARA CONDULETE MÚLTIPLO EM PVC TIPO TOP DA TIGRE OU SIMILAR (UNIDUTE) Ø1".</v>
          </cell>
          <cell r="F1231" t="str">
            <v>UN</v>
          </cell>
          <cell r="G1231">
            <v>1</v>
          </cell>
          <cell r="H1231">
            <v>1.9</v>
          </cell>
          <cell r="I1231">
            <v>1.9</v>
          </cell>
        </row>
        <row r="1232">
          <cell r="D1232">
            <v>91959</v>
          </cell>
          <cell r="E1232" t="str">
            <v>INTERRUPTOR SIMPLES (2 MÓDULOS), 10A/250V, INCLUINDO SUPORTE E PLACA - FORNECIMENTO E INSTALAÇÃO. AF_12/2015</v>
          </cell>
          <cell r="F1232" t="str">
            <v>UN</v>
          </cell>
          <cell r="G1232" t="str">
            <v/>
          </cell>
          <cell r="I1232">
            <v>33.25</v>
          </cell>
        </row>
        <row r="1233">
          <cell r="D1233">
            <v>91946</v>
          </cell>
          <cell r="E1233" t="str">
            <v>SUPORTE PARAFUSADO COM PLACA DE ENCAIXE 4" X 2" MÉDIO (1,30 M DO PISO) PARA PONTO ELÉTRICO - FORNECIMENTO E INSTALAÇÃO. AF_12/2015</v>
          </cell>
          <cell r="F1233" t="str">
            <v>UN</v>
          </cell>
          <cell r="G1233">
            <v>1</v>
          </cell>
          <cell r="H1233" t="str">
            <v>6,37</v>
          </cell>
          <cell r="I1233">
            <v>6.37</v>
          </cell>
        </row>
        <row r="1234">
          <cell r="D1234">
            <v>91958</v>
          </cell>
          <cell r="E1234" t="str">
            <v>INTERRUPTOR SIMPLES (2 MÓDULOS), 10A/250V, SEM SUPORTE E SEM PLACA - FORNECIMENTO E INSTALAÇÃO. AF_12/2015</v>
          </cell>
          <cell r="F1234" t="str">
            <v>UN</v>
          </cell>
          <cell r="G1234">
            <v>1</v>
          </cell>
          <cell r="H1234" t="str">
            <v>26,88</v>
          </cell>
          <cell r="I1234">
            <v>26.88</v>
          </cell>
        </row>
        <row r="1235">
          <cell r="D1235">
            <v>91957</v>
          </cell>
          <cell r="E1235" t="str">
            <v>INTERRUPTOR SIMPLES (1 MODULO) COM INTERRUPTOR PARALELO (1 MODULO), 10A/ 250V, INCLUINDO SUPORTE E PLACA - FORNECIMENTO E INSTALAÇÃO. AF_12/2015</v>
          </cell>
          <cell r="F1235" t="str">
            <v>UN</v>
          </cell>
          <cell r="I1235">
            <v>38.229999999999997</v>
          </cell>
        </row>
        <row r="1236">
          <cell r="D1236">
            <v>91946</v>
          </cell>
          <cell r="E1236" t="str">
            <v>SUPORTE PARAFUSADO COM  PLACA DE ENCAIXE 4" X 2" MÉDIO ( 1,30M DO PISO) PARA PONTO ELETRICO - FORNECIMENTO E INSTALAÇÃO. AF_12/2015</v>
          </cell>
          <cell r="F1236" t="str">
            <v>UN</v>
          </cell>
          <cell r="G1236">
            <v>1</v>
          </cell>
          <cell r="H1236" t="str">
            <v>6,37</v>
          </cell>
          <cell r="I1236">
            <v>6.37</v>
          </cell>
        </row>
        <row r="1237">
          <cell r="D1237">
            <v>91956</v>
          </cell>
          <cell r="E1237" t="str">
            <v>INTERRUPTOR SIMPLES (1 MODULO) COM INTERRUPTOR PARALELO (1 MODULO), 10A/ 250V, INCLUINDO SUPORTE E PLACA - FORNECIMENTO E INSTALAÇÃO. AF_12/2015</v>
          </cell>
          <cell r="F1237" t="str">
            <v>UN</v>
          </cell>
          <cell r="G1237">
            <v>1</v>
          </cell>
          <cell r="H1237" t="str">
            <v>31,86</v>
          </cell>
          <cell r="I1237">
            <v>31.86</v>
          </cell>
        </row>
        <row r="1238">
          <cell r="D1238">
            <v>91961</v>
          </cell>
          <cell r="E1238" t="str">
            <v>INTERRUPTOR PARALELO (2 MODULOS), 10A / 250V, INCLUINDO SUPORTE E PLACA - FORNECIMENTO E INSTALAÇÃO. AF_12/2015</v>
          </cell>
          <cell r="F1238" t="str">
            <v>UN</v>
          </cell>
          <cell r="I1238">
            <v>43.25</v>
          </cell>
        </row>
        <row r="1239">
          <cell r="D1239">
            <v>91946</v>
          </cell>
          <cell r="E1239" t="str">
            <v>SUPORTE PARAFUSADO COM  PLACA DE ENCAIXE 4" X 2" MÉDIO ( 1,30M DO PISO) PARA PONTO ELETRICO - FORNECIMENTO E INSTALAÇÃO. AF_12/2015</v>
          </cell>
          <cell r="F1239" t="str">
            <v>UN</v>
          </cell>
          <cell r="G1239">
            <v>1</v>
          </cell>
          <cell r="H1239" t="str">
            <v>6,37</v>
          </cell>
          <cell r="I1239">
            <v>6.37</v>
          </cell>
        </row>
        <row r="1240">
          <cell r="D1240">
            <v>91960</v>
          </cell>
          <cell r="E1240" t="str">
            <v>INTERRUPTOR PARALELO (2 MODULOS), 10A/ 250V, SEM SUPORTE E SEM PLACA - FORNECIMENTO E INSTALAÇÃO. AF_12/2015</v>
          </cell>
          <cell r="F1240" t="str">
            <v>UN</v>
          </cell>
          <cell r="G1240">
            <v>1</v>
          </cell>
          <cell r="H1240" t="str">
            <v>36,88</v>
          </cell>
          <cell r="I1240">
            <v>36.880000000000003</v>
          </cell>
        </row>
        <row r="1241">
          <cell r="D1241" t="str">
            <v>COMP 012</v>
          </cell>
          <cell r="E1241" t="str">
            <v>PLUG PARA TOMADA PADRÃO ABNT 2P+T 10A 250V.</v>
          </cell>
          <cell r="F1241" t="str">
            <v>UN</v>
          </cell>
          <cell r="I1241">
            <v>6.45</v>
          </cell>
        </row>
        <row r="1242">
          <cell r="D1242">
            <v>38101</v>
          </cell>
          <cell r="E1242" t="str">
            <v>PLUG PARA TOMADA PADRÃO ABNT 2P+T 10A 250V (APENAS MODULO)</v>
          </cell>
          <cell r="F1242" t="str">
            <v>UN</v>
          </cell>
          <cell r="G1242">
            <v>1</v>
          </cell>
          <cell r="H1242" t="str">
            <v>6,45</v>
          </cell>
          <cell r="I1242">
            <v>6.45</v>
          </cell>
        </row>
        <row r="1243">
          <cell r="D1243">
            <v>4202</v>
          </cell>
          <cell r="E1243" t="str">
            <v>PRENSA CABO DE 3/4", FORNECIMENTO</v>
          </cell>
          <cell r="F1243" t="str">
            <v>UN</v>
          </cell>
          <cell r="I1243">
            <v>1.89</v>
          </cell>
        </row>
        <row r="1244">
          <cell r="D1244">
            <v>3304</v>
          </cell>
          <cell r="E1244" t="str">
            <v>PRENSA CABO DE 3/4"</v>
          </cell>
          <cell r="F1244" t="str">
            <v>UN</v>
          </cell>
          <cell r="G1244">
            <v>1</v>
          </cell>
          <cell r="H1244">
            <v>1.89</v>
          </cell>
          <cell r="I1244">
            <v>1.89</v>
          </cell>
        </row>
        <row r="1245">
          <cell r="D1245" t="str">
            <v>COMP 013</v>
          </cell>
          <cell r="E1245" t="str">
            <v>TAMPA CEGA PARA CONDULETE EM ALUMÍNIO Ø3/4"</v>
          </cell>
          <cell r="F1245" t="str">
            <v>UN</v>
          </cell>
          <cell r="I1245">
            <v>8.6484985000000005</v>
          </cell>
        </row>
        <row r="1246">
          <cell r="D1246">
            <v>3954</v>
          </cell>
          <cell r="E1246" t="str">
            <v>TAMPA CEGA 3/4" PARA CONDULETE EM ALUMINIO FUNDIDO</v>
          </cell>
          <cell r="F1246" t="str">
            <v>UN</v>
          </cell>
          <cell r="G1246">
            <v>1</v>
          </cell>
          <cell r="H1246">
            <v>1.5</v>
          </cell>
          <cell r="I1246">
            <v>1.5</v>
          </cell>
        </row>
        <row r="1247">
          <cell r="D1247">
            <v>88264</v>
          </cell>
          <cell r="E1247" t="str">
            <v>ELETRICISTA COM ENCARGOS COMPLEMENTARES</v>
          </cell>
          <cell r="F1247" t="str">
            <v>H</v>
          </cell>
          <cell r="G1247">
            <v>0.25</v>
          </cell>
          <cell r="H1247">
            <v>28.593994000000002</v>
          </cell>
          <cell r="I1247">
            <v>7.1484985000000005</v>
          </cell>
        </row>
        <row r="1248">
          <cell r="D1248" t="str">
            <v>COMP 014</v>
          </cell>
          <cell r="E1248" t="str">
            <v>TAMPA CEGA PARA CONDULETE EM ALUMÍNIO Ø3/4"</v>
          </cell>
          <cell r="F1248" t="str">
            <v>UN</v>
          </cell>
          <cell r="I1248">
            <v>8.6484985000000005</v>
          </cell>
        </row>
        <row r="1249">
          <cell r="D1249">
            <v>3954</v>
          </cell>
          <cell r="E1249" t="str">
            <v>TAMPA CEGA 3/4" PARA CONDULETE EM ALUMINIO FUNDIDO</v>
          </cell>
          <cell r="F1249" t="str">
            <v>UN</v>
          </cell>
          <cell r="G1249">
            <v>1</v>
          </cell>
          <cell r="H1249">
            <v>1.5</v>
          </cell>
          <cell r="I1249">
            <v>1.5</v>
          </cell>
        </row>
        <row r="1250">
          <cell r="D1250">
            <v>88264</v>
          </cell>
          <cell r="E1250" t="str">
            <v>ELETRICISTA COM ENCARGOS COMPLEMENTARES</v>
          </cell>
          <cell r="F1250" t="str">
            <v>H</v>
          </cell>
          <cell r="G1250">
            <v>0.25</v>
          </cell>
          <cell r="H1250">
            <v>28.593994000000002</v>
          </cell>
          <cell r="I1250">
            <v>7.1484985000000005</v>
          </cell>
        </row>
        <row r="1251">
          <cell r="D1251" t="str">
            <v>COMP 015</v>
          </cell>
          <cell r="E1251" t="str">
            <v>TAMPA PARA TOMADA SIMPLES EM CONDULETE DE ALUMÍNIO</v>
          </cell>
          <cell r="F1251" t="str">
            <v>UN</v>
          </cell>
          <cell r="I1251">
            <v>8.2484985000000002</v>
          </cell>
        </row>
        <row r="1252">
          <cell r="D1252">
            <v>917</v>
          </cell>
          <cell r="E1252" t="str">
            <v>TAMPA CEGA PARA CAIXA 4" X 2"</v>
          </cell>
          <cell r="F1252" t="str">
            <v>UN</v>
          </cell>
          <cell r="G1252">
            <v>1</v>
          </cell>
          <cell r="H1252">
            <v>1.1000000000000001</v>
          </cell>
          <cell r="I1252">
            <v>1.1000000000000001</v>
          </cell>
        </row>
        <row r="1253">
          <cell r="D1253">
            <v>88264</v>
          </cell>
          <cell r="E1253" t="str">
            <v>ELETRICISTA COM ENCARGOS COMPLEMENTARES</v>
          </cell>
          <cell r="F1253" t="str">
            <v>H</v>
          </cell>
          <cell r="G1253">
            <v>0.25</v>
          </cell>
          <cell r="H1253">
            <v>28.593994000000002</v>
          </cell>
          <cell r="I1253">
            <v>7.1484985000000005</v>
          </cell>
        </row>
        <row r="1254">
          <cell r="D1254" t="str">
            <v>COMP 016</v>
          </cell>
          <cell r="E1254" t="str">
            <v>TAMPA PARA INTERRUPTOR SIMPLES EM CONDULETE EM PVC TIPO TOP DA TIGRE OU SIMILAR.</v>
          </cell>
          <cell r="F1254" t="str">
            <v>UN</v>
          </cell>
          <cell r="I1254">
            <v>9.5484985000000009</v>
          </cell>
        </row>
        <row r="1255">
          <cell r="D1255">
            <v>7543</v>
          </cell>
          <cell r="E1255" t="str">
            <v>TAMPA CEGA EM PVC PARA CONDULETE 4" X 2"</v>
          </cell>
          <cell r="F1255" t="str">
            <v>UN</v>
          </cell>
          <cell r="G1255">
            <v>1</v>
          </cell>
          <cell r="H1255">
            <v>2.4</v>
          </cell>
          <cell r="I1255">
            <v>2.4</v>
          </cell>
        </row>
        <row r="1256">
          <cell r="D1256">
            <v>88264</v>
          </cell>
          <cell r="E1256" t="str">
            <v>ELETRICISTA COM ENCARGOS COMPLEMENTARES</v>
          </cell>
          <cell r="F1256" t="str">
            <v>H</v>
          </cell>
          <cell r="G1256">
            <v>0.25</v>
          </cell>
          <cell r="H1256">
            <v>28.593994000000002</v>
          </cell>
          <cell r="I1256">
            <v>7.1484985000000005</v>
          </cell>
        </row>
        <row r="1257">
          <cell r="D1257" t="str">
            <v>COMP 017</v>
          </cell>
          <cell r="E1257" t="str">
            <v>TAMPA PARA INTERRUPTOR SIMPLES EM CONDULETE EM PVC TIPO TOP DA TIGRE OU SIMILAR.</v>
          </cell>
          <cell r="F1257" t="str">
            <v>UN</v>
          </cell>
          <cell r="I1257">
            <v>9.5484985000000009</v>
          </cell>
        </row>
        <row r="1258">
          <cell r="D1258">
            <v>7543</v>
          </cell>
          <cell r="E1258" t="str">
            <v>TAMPA CEGA EM PVC PARA CONDULETE 4" X 2"</v>
          </cell>
          <cell r="F1258" t="str">
            <v>UN</v>
          </cell>
          <cell r="G1258">
            <v>1</v>
          </cell>
          <cell r="H1258">
            <v>2.4</v>
          </cell>
          <cell r="I1258">
            <v>2.4</v>
          </cell>
        </row>
        <row r="1259">
          <cell r="D1259">
            <v>88264</v>
          </cell>
          <cell r="E1259" t="str">
            <v>ELETRICISTA COM ENCARGOS COMPLEMENTARES</v>
          </cell>
          <cell r="F1259" t="str">
            <v>H</v>
          </cell>
          <cell r="G1259">
            <v>0.25</v>
          </cell>
          <cell r="H1259">
            <v>28.593994000000002</v>
          </cell>
          <cell r="I1259">
            <v>7.1484985000000005</v>
          </cell>
        </row>
        <row r="1260">
          <cell r="D1260">
            <v>92000</v>
          </cell>
          <cell r="E1260" t="str">
            <v>TOMADA BAIXA DE EMBUTIR (1 MÓDULO), 2P+T 10 A, INCLUINDO SUPORTE E PLACA - FORNECIMENTO E INSTALAÇÃO. AF_12/2015</v>
          </cell>
          <cell r="F1260" t="str">
            <v>UN</v>
          </cell>
          <cell r="G1260" t="str">
            <v/>
          </cell>
          <cell r="I1260">
            <v>22.18</v>
          </cell>
        </row>
        <row r="1261">
          <cell r="D1261">
            <v>91946</v>
          </cell>
          <cell r="E1261" t="str">
            <v>SUPORTE PARAFUSADO COM PLACA DE ENCAIXE 4" X 2" MÉDIO (1,30 M DO PISO) PARA PONTO ELÉTRICO - FORNECIMENTO E INSTALAÇÃO. AF_12/2015</v>
          </cell>
          <cell r="F1261" t="str">
            <v>UN</v>
          </cell>
          <cell r="G1261">
            <v>1</v>
          </cell>
          <cell r="H1261" t="str">
            <v>6,37</v>
          </cell>
          <cell r="I1261">
            <v>6.37</v>
          </cell>
        </row>
        <row r="1262">
          <cell r="D1262">
            <v>91998</v>
          </cell>
          <cell r="E1262" t="str">
            <v>TOMADA BAIXA DE EMBUTIR (1 MÓDULO), 2P+T 10 A, SEM SUPORTE E SEM PLACA - FORNECIMENTO E INSTALAÇÃO. AF_12/2015</v>
          </cell>
          <cell r="F1262" t="str">
            <v>UN</v>
          </cell>
          <cell r="G1262">
            <v>1</v>
          </cell>
          <cell r="H1262" t="str">
            <v>15,81</v>
          </cell>
          <cell r="I1262">
            <v>15.81</v>
          </cell>
        </row>
        <row r="1263">
          <cell r="D1263" t="str">
            <v>COMP 018</v>
          </cell>
          <cell r="E1263" t="str">
            <v>TOMADA 2P+T 20A 250V PADRÃO ABNT SEM ESPELHO</v>
          </cell>
          <cell r="F1263" t="str">
            <v>UN</v>
          </cell>
          <cell r="I1263">
            <v>21.889282800000004</v>
          </cell>
        </row>
        <row r="1264">
          <cell r="D1264">
            <v>38102</v>
          </cell>
          <cell r="E1264" t="str">
            <v>TOMADA 2P + T 20A, 250V (APENAS MODULO)</v>
          </cell>
          <cell r="F1264" t="str">
            <v>UN</v>
          </cell>
          <cell r="G1264">
            <v>1</v>
          </cell>
          <cell r="H1264" t="str">
            <v>8,25</v>
          </cell>
          <cell r="I1264">
            <v>8.25</v>
          </cell>
        </row>
        <row r="1265">
          <cell r="D1265">
            <v>88264</v>
          </cell>
          <cell r="E1265" t="str">
            <v>ELETRICISTA COM ENCARGOS COMPLEMENTARES</v>
          </cell>
          <cell r="F1265" t="str">
            <v>H</v>
          </cell>
          <cell r="G1265">
            <v>0.3</v>
          </cell>
          <cell r="H1265">
            <v>28.593994000000002</v>
          </cell>
          <cell r="I1265">
            <v>8.578198200000001</v>
          </cell>
        </row>
        <row r="1266">
          <cell r="D1266">
            <v>88316</v>
          </cell>
          <cell r="E1266" t="str">
            <v>SERVENTE COM ENCARGOS COMPLEMENTARES</v>
          </cell>
          <cell r="F1266" t="str">
            <v>H</v>
          </cell>
          <cell r="G1266">
            <v>0.3</v>
          </cell>
          <cell r="H1266">
            <v>16.870282</v>
          </cell>
          <cell r="I1266">
            <v>5.0610846</v>
          </cell>
        </row>
        <row r="1267">
          <cell r="D1267">
            <v>11327</v>
          </cell>
          <cell r="E1267" t="str">
            <v>TOMADA DUPLA, 2P + T, ABNT, DE EMBUTIR, 20A, COM PLACA EM PVC</v>
          </cell>
          <cell r="F1267" t="str">
            <v>UN</v>
          </cell>
          <cell r="I1267">
            <v>25.249282800000003</v>
          </cell>
        </row>
        <row r="1268">
          <cell r="D1268">
            <v>12191</v>
          </cell>
          <cell r="E1268" t="str">
            <v>TOMADA DUPLA, DE EMBUTIR, PARA USO GERAL, 2P + T, ABNT, 20A, INCLUSIVE PLACA EM PVC</v>
          </cell>
          <cell r="F1268" t="str">
            <v>UN</v>
          </cell>
          <cell r="G1268">
            <v>1</v>
          </cell>
          <cell r="H1268">
            <v>11.61</v>
          </cell>
          <cell r="I1268">
            <v>11.61</v>
          </cell>
        </row>
        <row r="1269">
          <cell r="D1269">
            <v>88264</v>
          </cell>
          <cell r="E1269" t="str">
            <v>ELETRICISTA COM ENCARGOS COMPLEMENTARES</v>
          </cell>
          <cell r="F1269" t="str">
            <v>H</v>
          </cell>
          <cell r="G1269">
            <v>0.3</v>
          </cell>
          <cell r="H1269">
            <v>28.593994000000002</v>
          </cell>
          <cell r="I1269">
            <v>8.578198200000001</v>
          </cell>
        </row>
        <row r="1270">
          <cell r="D1270">
            <v>88316</v>
          </cell>
          <cell r="E1270" t="str">
            <v>SERVENTE COM ENCARGOS COMPLEMENTARES</v>
          </cell>
          <cell r="F1270" t="str">
            <v>H</v>
          </cell>
          <cell r="G1270">
            <v>0.3</v>
          </cell>
          <cell r="H1270">
            <v>16.870282</v>
          </cell>
          <cell r="I1270">
            <v>5.0610846</v>
          </cell>
        </row>
        <row r="1271">
          <cell r="D1271">
            <v>91992</v>
          </cell>
          <cell r="E1271" t="str">
            <v>TOMADA ALTA DE EMBUTIR (1 MÓDULO), 2P+T 10 A, INCLUINDO SUPORTE E PLACA - FORNECIMENTO E INSTALAÇÃO. AF_12/2015</v>
          </cell>
          <cell r="F1271" t="str">
            <v>UN</v>
          </cell>
          <cell r="G1271" t="str">
            <v/>
          </cell>
          <cell r="I1271">
            <v>32.589999999999996</v>
          </cell>
        </row>
        <row r="1272">
          <cell r="D1272">
            <v>91946</v>
          </cell>
          <cell r="E1272" t="str">
            <v>SUPORTE PARAFUSADO COM PLACA DE ENCAIXE 4" X 2" MÉDIO (1,30 M DO PISO) PARA PONTO ELÉTRICO - FORNECIMENTO E INSTALAÇÃO. AF_12/2015</v>
          </cell>
          <cell r="F1272" t="str">
            <v>UN</v>
          </cell>
          <cell r="G1272">
            <v>1</v>
          </cell>
          <cell r="H1272" t="str">
            <v>6,37</v>
          </cell>
          <cell r="I1272">
            <v>6.37</v>
          </cell>
        </row>
        <row r="1273">
          <cell r="D1273">
            <v>91990</v>
          </cell>
          <cell r="E1273" t="str">
            <v>TOMADA ALTA DE EMBUTIR (1 MÓDULO), 2P+T 10 A, SEM SUPORTE E SEM PLACA - FORNECIMENTO E INSTALAÇÃO. AF_12/2015</v>
          </cell>
          <cell r="F1273" t="str">
            <v>UN</v>
          </cell>
          <cell r="G1273">
            <v>1</v>
          </cell>
          <cell r="H1273" t="str">
            <v>26,22</v>
          </cell>
          <cell r="I1273">
            <v>26.22</v>
          </cell>
        </row>
        <row r="1274">
          <cell r="E1274" t="str">
            <v>QUADROS</v>
          </cell>
        </row>
        <row r="1275">
          <cell r="D1275" t="str">
            <v>COMP 019</v>
          </cell>
          <cell r="E1275" t="str">
            <v>QUADRO GERAL DE LUZ E FORÇA DO TÉRREO - QGLF</v>
          </cell>
          <cell r="F1275" t="str">
            <v>CJ</v>
          </cell>
          <cell r="I1275">
            <v>2656.2649659999997</v>
          </cell>
        </row>
        <row r="1276">
          <cell r="D1276">
            <v>3032</v>
          </cell>
          <cell r="E1276" t="str">
            <v>CAIXA DE COMANDO DE SOBREPOR H= 0,80M L=0,60M P=0,25M CEMAR OU EQUIVALENTE TÉCNICO</v>
          </cell>
          <cell r="F1276" t="str">
            <v>PÇ</v>
          </cell>
          <cell r="G1276">
            <v>1</v>
          </cell>
          <cell r="H1276">
            <v>232.6</v>
          </cell>
          <cell r="I1276">
            <v>232.6</v>
          </cell>
        </row>
        <row r="1277">
          <cell r="D1277">
            <v>7865</v>
          </cell>
          <cell r="E1277" t="str">
            <v>PARAFUSO CABECA SEXTAVADA M8x20mm</v>
          </cell>
          <cell r="F1277" t="str">
            <v>PÇ</v>
          </cell>
          <cell r="G1277">
            <v>10</v>
          </cell>
          <cell r="H1277">
            <v>3.73</v>
          </cell>
          <cell r="I1277">
            <v>37.299999999999997</v>
          </cell>
        </row>
        <row r="1278">
          <cell r="D1278">
            <v>4685</v>
          </cell>
          <cell r="E1278" t="str">
            <v>ARRUELA PARA PARAFUSO M8</v>
          </cell>
          <cell r="F1278" t="str">
            <v>PÇ</v>
          </cell>
          <cell r="G1278">
            <v>20</v>
          </cell>
          <cell r="H1278">
            <v>1.1000000000000001</v>
          </cell>
          <cell r="I1278">
            <v>22</v>
          </cell>
        </row>
        <row r="1279">
          <cell r="D1279">
            <v>11971</v>
          </cell>
          <cell r="E1279" t="str">
            <v>PORCA SEXTAVADA PARA PARAFUSO M8</v>
          </cell>
          <cell r="F1279" t="str">
            <v>PÇ</v>
          </cell>
          <cell r="G1279">
            <v>10</v>
          </cell>
          <cell r="H1279" t="str">
            <v>1,72</v>
          </cell>
          <cell r="I1279">
            <v>17.2</v>
          </cell>
        </row>
        <row r="1280">
          <cell r="D1280">
            <v>0</v>
          </cell>
          <cell r="E1280" t="str">
            <v>COMPONENTES DE FIXAÇÃO/ISOLAMENTO/TERMINAIS/INDICADORES</v>
          </cell>
          <cell r="F1280" t="str">
            <v>CJ</v>
          </cell>
          <cell r="G1280">
            <v>1</v>
          </cell>
          <cell r="I1280">
            <v>0</v>
          </cell>
        </row>
        <row r="1281">
          <cell r="E1281" t="str">
            <v>BARRA DE COBRE ELETROLITICO 211A 19X5MM COPPERMETAL OU EQUIVALENTE TÉCNICO</v>
          </cell>
          <cell r="F1281" t="str">
            <v>M</v>
          </cell>
          <cell r="G1281">
            <v>2.5</v>
          </cell>
          <cell r="I1281">
            <v>0</v>
          </cell>
        </row>
        <row r="1282">
          <cell r="E1282" t="str">
            <v>BARRA DE COBRE ELETROLITICO 105A 9,5X5MM COPPERMETAL OU EQUIVALENTE TÉCNICO</v>
          </cell>
          <cell r="F1282" t="str">
            <v>M</v>
          </cell>
          <cell r="G1282">
            <v>2</v>
          </cell>
          <cell r="I1282">
            <v>0</v>
          </cell>
        </row>
        <row r="1283">
          <cell r="D1283">
            <v>3449</v>
          </cell>
          <cell r="E1283" t="str">
            <v>ISOLADOR EPOXI BT 50x50mm SUPERFIBRA OU EQUIVALENTE TÉCNICO</v>
          </cell>
          <cell r="F1283" t="str">
            <v>PÇ</v>
          </cell>
          <cell r="G1283">
            <v>4</v>
          </cell>
          <cell r="H1283" t="str">
            <v>127,82</v>
          </cell>
          <cell r="I1283">
            <v>511.28</v>
          </cell>
        </row>
        <row r="1284">
          <cell r="D1284">
            <v>11450</v>
          </cell>
          <cell r="E1284" t="str">
            <v>TRILHO DIN 35MM</v>
          </cell>
          <cell r="F1284" t="str">
            <v>M</v>
          </cell>
          <cell r="G1284">
            <v>1</v>
          </cell>
          <cell r="H1284">
            <v>20.2</v>
          </cell>
          <cell r="I1284">
            <v>20.2</v>
          </cell>
        </row>
        <row r="1285">
          <cell r="D1285">
            <v>3697</v>
          </cell>
          <cell r="E1285" t="str">
            <v>DISJUNTOR CAIXA MOLDADA 3Ø-32A</v>
          </cell>
          <cell r="F1285" t="str">
            <v>PÇ</v>
          </cell>
          <cell r="G1285">
            <v>1</v>
          </cell>
          <cell r="H1285">
            <v>40.799999999999997</v>
          </cell>
          <cell r="I1285">
            <v>40.799999999999997</v>
          </cell>
        </row>
        <row r="1286">
          <cell r="D1286">
            <v>3702</v>
          </cell>
          <cell r="E1286" t="str">
            <v>DISJUNTOR CAIXA MOLDADA 3Ø-70A</v>
          </cell>
          <cell r="F1286" t="str">
            <v>PÇ</v>
          </cell>
          <cell r="G1286">
            <v>1</v>
          </cell>
          <cell r="H1286">
            <v>61.4</v>
          </cell>
          <cell r="I1286">
            <v>61.4</v>
          </cell>
        </row>
        <row r="1287">
          <cell r="D1287">
            <v>9191</v>
          </cell>
          <cell r="E1287" t="str">
            <v>DISJUNTOR CAIXA MOLDADA 3Ø-100A</v>
          </cell>
          <cell r="F1287" t="str">
            <v>PÇ</v>
          </cell>
          <cell r="G1287">
            <v>1</v>
          </cell>
          <cell r="H1287">
            <v>306.32</v>
          </cell>
          <cell r="I1287">
            <v>306.32</v>
          </cell>
        </row>
        <row r="1288">
          <cell r="D1288">
            <v>9067</v>
          </cell>
          <cell r="E1288" t="str">
            <v>DISJUNTOR CAIXA MOLDADA 3Ø-200A</v>
          </cell>
          <cell r="F1288" t="str">
            <v>PÇ</v>
          </cell>
          <cell r="G1288">
            <v>2</v>
          </cell>
          <cell r="H1288">
            <v>550</v>
          </cell>
          <cell r="I1288">
            <v>1100</v>
          </cell>
        </row>
        <row r="1289">
          <cell r="D1289">
            <v>39479</v>
          </cell>
          <cell r="E1289" t="str">
            <v>DPS TETRAPOLAR</v>
          </cell>
          <cell r="F1289" t="str">
            <v>PÇ</v>
          </cell>
          <cell r="G1289">
            <v>1</v>
          </cell>
          <cell r="H1289" t="str">
            <v>148,04</v>
          </cell>
          <cell r="I1289">
            <v>148.04</v>
          </cell>
        </row>
        <row r="1290">
          <cell r="D1290">
            <v>88264</v>
          </cell>
          <cell r="E1290" t="str">
            <v>ELETRICISTA COM ENCARGOS COMPLEMENTARES</v>
          </cell>
          <cell r="F1290" t="str">
            <v>H</v>
          </cell>
          <cell r="G1290">
            <v>3.5</v>
          </cell>
          <cell r="H1290">
            <v>28.593994000000002</v>
          </cell>
          <cell r="I1290">
            <v>100.078979</v>
          </cell>
        </row>
        <row r="1291">
          <cell r="D1291">
            <v>88316</v>
          </cell>
          <cell r="E1291" t="str">
            <v>SERVENTE COM ENCARGOS COMPLEMENTARES</v>
          </cell>
          <cell r="F1291" t="str">
            <v>H</v>
          </cell>
          <cell r="G1291">
            <v>3.5</v>
          </cell>
          <cell r="H1291">
            <v>16.870282</v>
          </cell>
          <cell r="I1291">
            <v>59.045986999999997</v>
          </cell>
        </row>
        <row r="1292">
          <cell r="D1292" t="str">
            <v>COMP 020</v>
          </cell>
          <cell r="E1292" t="str">
            <v>QUADRO DE FORÇA DOS EQUIPAMENTOS DOS LABORATÓRIOS - QF-EQ</v>
          </cell>
          <cell r="F1292" t="str">
            <v>CJ</v>
          </cell>
          <cell r="I1292">
            <v>2154.8149659999999</v>
          </cell>
        </row>
        <row r="1293">
          <cell r="D1293">
            <v>2532</v>
          </cell>
          <cell r="E1293" t="str">
            <v>QUADRO DE EMBUTIR 100A PARA 36 DISJUNTORES - CEMAR OU EQUIVALENTE TÉCNICO</v>
          </cell>
          <cell r="F1293" t="str">
            <v>PÇ</v>
          </cell>
          <cell r="G1293">
            <v>1</v>
          </cell>
          <cell r="H1293">
            <v>382.71</v>
          </cell>
          <cell r="I1293">
            <v>382.71</v>
          </cell>
        </row>
        <row r="1294">
          <cell r="D1294" t="str">
            <v>COT024</v>
          </cell>
          <cell r="E1294" t="str">
            <v>KIT BARRAMENTO 36 DISJUNTORES 100A CEMAR OU EQUIVALENTE TÉCNICO</v>
          </cell>
          <cell r="F1294" t="str">
            <v>CJ</v>
          </cell>
          <cell r="G1294">
            <v>1</v>
          </cell>
          <cell r="H1294">
            <v>226.9</v>
          </cell>
          <cell r="I1294">
            <v>226.9</v>
          </cell>
        </row>
        <row r="1295">
          <cell r="D1295">
            <v>34653</v>
          </cell>
          <cell r="E1295" t="str">
            <v>DISJUNTOR 1Ø-16A</v>
          </cell>
          <cell r="F1295" t="str">
            <v>PÇ</v>
          </cell>
          <cell r="G1295">
            <v>16</v>
          </cell>
          <cell r="H1295" t="str">
            <v>8,45</v>
          </cell>
          <cell r="I1295">
            <v>135.19999999999999</v>
          </cell>
        </row>
        <row r="1296">
          <cell r="D1296">
            <v>39445</v>
          </cell>
          <cell r="E1296" t="str">
            <v>DISJUNTOR DR 2P-16A</v>
          </cell>
          <cell r="F1296" t="str">
            <v>PÇ</v>
          </cell>
          <cell r="G1296">
            <v>8</v>
          </cell>
          <cell r="H1296" t="str">
            <v>130,18</v>
          </cell>
          <cell r="I1296">
            <v>1041.44</v>
          </cell>
        </row>
        <row r="1297">
          <cell r="D1297">
            <v>3702</v>
          </cell>
          <cell r="E1297" t="str">
            <v>DISJUNTOR 3Ø - 70A</v>
          </cell>
          <cell r="F1297" t="str">
            <v>PÇ</v>
          </cell>
          <cell r="G1297">
            <v>1</v>
          </cell>
          <cell r="H1297">
            <v>61.4</v>
          </cell>
          <cell r="I1297">
            <v>61.4</v>
          </cell>
        </row>
        <row r="1298">
          <cell r="D1298">
            <v>39479</v>
          </cell>
          <cell r="E1298" t="str">
            <v>DPS TETRAPOLAR</v>
          </cell>
          <cell r="F1298" t="str">
            <v>PÇ</v>
          </cell>
          <cell r="G1298">
            <v>1</v>
          </cell>
          <cell r="H1298" t="str">
            <v>148,04</v>
          </cell>
          <cell r="I1298">
            <v>148.04</v>
          </cell>
        </row>
        <row r="1299">
          <cell r="D1299">
            <v>88264</v>
          </cell>
          <cell r="E1299" t="str">
            <v>ELETRICISTA COM ENCARGOS COMPLEMENTARES</v>
          </cell>
          <cell r="F1299" t="str">
            <v>H</v>
          </cell>
          <cell r="G1299">
            <v>3.5</v>
          </cell>
          <cell r="H1299">
            <v>28.593994000000002</v>
          </cell>
          <cell r="I1299">
            <v>100.078979</v>
          </cell>
        </row>
        <row r="1300">
          <cell r="D1300">
            <v>88316</v>
          </cell>
          <cell r="E1300" t="str">
            <v>SERVENTE COM ENCARGOS COMPLEMENTARES</v>
          </cell>
          <cell r="F1300" t="str">
            <v>H</v>
          </cell>
          <cell r="G1300">
            <v>3.5</v>
          </cell>
          <cell r="H1300">
            <v>16.870282</v>
          </cell>
          <cell r="I1300">
            <v>59.045986999999997</v>
          </cell>
        </row>
        <row r="1301">
          <cell r="D1301" t="str">
            <v>COMP 021</v>
          </cell>
          <cell r="E1301" t="str">
            <v>QUADRO DE LUZ E TOMADA COMUM - QLF-OD</v>
          </cell>
          <cell r="F1301" t="str">
            <v>CJ</v>
          </cell>
          <cell r="I1301">
            <v>1949.2849659999997</v>
          </cell>
        </row>
        <row r="1302">
          <cell r="D1302">
            <v>2532</v>
          </cell>
          <cell r="E1302" t="str">
            <v>QUADRO DE EMBUTIR 100A PARA 36 DISJUNTORES - CEMAR OU EQUIVALENTE TÉCNICO</v>
          </cell>
          <cell r="F1302" t="str">
            <v>PÇ</v>
          </cell>
          <cell r="G1302">
            <v>1</v>
          </cell>
          <cell r="H1302">
            <v>382.71</v>
          </cell>
          <cell r="I1302">
            <v>382.71</v>
          </cell>
        </row>
        <row r="1303">
          <cell r="D1303" t="str">
            <v>COT024</v>
          </cell>
          <cell r="E1303" t="str">
            <v>KIT BARRAMENTO 34 DISJUNTORES 100A CEMAR OU EQUIVALENTE TÉCNICO</v>
          </cell>
          <cell r="F1303" t="str">
            <v>CJ</v>
          </cell>
          <cell r="G1303">
            <v>1</v>
          </cell>
          <cell r="H1303">
            <v>226.9</v>
          </cell>
          <cell r="I1303">
            <v>226.9</v>
          </cell>
        </row>
        <row r="1304">
          <cell r="D1304">
            <v>34653</v>
          </cell>
          <cell r="E1304" t="str">
            <v>DISJUNTOR 1Ø-16A</v>
          </cell>
          <cell r="F1304" t="str">
            <v>PÇ</v>
          </cell>
          <cell r="G1304">
            <v>14</v>
          </cell>
          <cell r="H1304" t="str">
            <v>8,45</v>
          </cell>
          <cell r="I1304">
            <v>118.29999999999998</v>
          </cell>
        </row>
        <row r="1305">
          <cell r="D1305">
            <v>34653</v>
          </cell>
          <cell r="E1305" t="str">
            <v>DISJUNTOR 1Ø - 20A</v>
          </cell>
          <cell r="F1305" t="str">
            <v>PÇ</v>
          </cell>
          <cell r="G1305">
            <v>1</v>
          </cell>
          <cell r="H1305" t="str">
            <v>8,45</v>
          </cell>
          <cell r="I1305">
            <v>8.4499999999999993</v>
          </cell>
        </row>
        <row r="1306">
          <cell r="D1306">
            <v>12478</v>
          </cell>
          <cell r="E1306" t="str">
            <v>DISJUNTOR 2Ø - 32A</v>
          </cell>
          <cell r="F1306" t="str">
            <v>PÇ</v>
          </cell>
          <cell r="G1306">
            <v>2</v>
          </cell>
          <cell r="H1306">
            <v>73.63</v>
          </cell>
          <cell r="I1306">
            <v>147.26</v>
          </cell>
        </row>
        <row r="1307">
          <cell r="D1307">
            <v>3618</v>
          </cell>
          <cell r="E1307" t="str">
            <v>DISJUNTOR DR 2P-16A 30MA</v>
          </cell>
          <cell r="F1307" t="str">
            <v>PÇ</v>
          </cell>
          <cell r="G1307">
            <v>2</v>
          </cell>
          <cell r="H1307">
            <v>109.9</v>
          </cell>
          <cell r="I1307">
            <v>219.8</v>
          </cell>
        </row>
        <row r="1308">
          <cell r="D1308">
            <v>3618</v>
          </cell>
          <cell r="E1308" t="str">
            <v>DISJUNTOR DR 2P-20A 30MA</v>
          </cell>
          <cell r="F1308" t="str">
            <v>PÇ</v>
          </cell>
          <cell r="G1308">
            <v>2</v>
          </cell>
          <cell r="H1308">
            <v>109.9</v>
          </cell>
          <cell r="I1308">
            <v>219.8</v>
          </cell>
        </row>
        <row r="1309">
          <cell r="D1309">
            <v>829</v>
          </cell>
          <cell r="E1309" t="str">
            <v>DISJUNTOR 3Ø - 100A</v>
          </cell>
          <cell r="F1309" t="str">
            <v>PÇ</v>
          </cell>
          <cell r="G1309">
            <v>1</v>
          </cell>
          <cell r="H1309">
            <v>318.89999999999998</v>
          </cell>
          <cell r="I1309">
            <v>318.89999999999998</v>
          </cell>
        </row>
        <row r="1310">
          <cell r="D1310">
            <v>39479</v>
          </cell>
          <cell r="E1310" t="str">
            <v>DPS TETRAPOLAR</v>
          </cell>
          <cell r="F1310" t="str">
            <v>PÇ</v>
          </cell>
          <cell r="G1310">
            <v>1</v>
          </cell>
          <cell r="H1310" t="str">
            <v>148,04</v>
          </cell>
          <cell r="I1310">
            <v>148.04</v>
          </cell>
        </row>
        <row r="1311">
          <cell r="D1311">
            <v>88264</v>
          </cell>
          <cell r="E1311" t="str">
            <v>ELETRICISTA COM ENCARGOS COMPLEMENTARES</v>
          </cell>
          <cell r="F1311" t="str">
            <v>H</v>
          </cell>
          <cell r="G1311">
            <v>3.5</v>
          </cell>
          <cell r="H1311">
            <v>28.593994000000002</v>
          </cell>
          <cell r="I1311">
            <v>100.078979</v>
          </cell>
        </row>
        <row r="1312">
          <cell r="D1312">
            <v>88316</v>
          </cell>
          <cell r="E1312" t="str">
            <v>SERVENTE COM ENCARGOS COMPLEMENTARES</v>
          </cell>
          <cell r="F1312" t="str">
            <v>H</v>
          </cell>
          <cell r="G1312">
            <v>3.5</v>
          </cell>
          <cell r="H1312">
            <v>16.870282</v>
          </cell>
          <cell r="I1312">
            <v>59.045986999999997</v>
          </cell>
        </row>
        <row r="1313">
          <cell r="D1313" t="str">
            <v>COMP 022</v>
          </cell>
          <cell r="E1313" t="str">
            <v>QUADRO DE FORÇA DO AR CONDICIONADO - QFAC</v>
          </cell>
          <cell r="F1313" t="str">
            <v>CJ</v>
          </cell>
          <cell r="I1313">
            <v>754.26496599999996</v>
          </cell>
        </row>
        <row r="1314">
          <cell r="D1314">
            <v>2532</v>
          </cell>
          <cell r="E1314" t="str">
            <v>QUADRO DE EMBUTIR 100A PARA 36 DISJUNTORES - CEMAR OU EQUIVALENTE TÉCNICO</v>
          </cell>
          <cell r="F1314" t="str">
            <v>PÇ</v>
          </cell>
          <cell r="G1314">
            <v>1</v>
          </cell>
          <cell r="H1314">
            <v>382.71</v>
          </cell>
          <cell r="I1314">
            <v>382.71</v>
          </cell>
        </row>
        <row r="1315">
          <cell r="D1315" t="str">
            <v>COT024</v>
          </cell>
          <cell r="E1315" t="str">
            <v>KIT BARRAMENTO 36 DISJUNTORES 100A CEMAR OU EQUIVALENTE TÉCNICO</v>
          </cell>
          <cell r="F1315" t="str">
            <v>CJ</v>
          </cell>
          <cell r="G1315">
            <v>1</v>
          </cell>
          <cell r="H1315">
            <v>226.9</v>
          </cell>
          <cell r="I1315">
            <v>226.9</v>
          </cell>
        </row>
        <row r="1316">
          <cell r="D1316">
            <v>3605</v>
          </cell>
          <cell r="E1316" t="str">
            <v>DISJUNTOR 2Ø - 16A</v>
          </cell>
          <cell r="F1316" t="str">
            <v>PÇ</v>
          </cell>
          <cell r="G1316">
            <v>6</v>
          </cell>
          <cell r="H1316">
            <v>29.9</v>
          </cell>
          <cell r="I1316">
            <v>179.39999999999998</v>
          </cell>
        </row>
        <row r="1317">
          <cell r="D1317">
            <v>3697</v>
          </cell>
          <cell r="E1317" t="str">
            <v>DISJUNTOR 3Ø - 32A</v>
          </cell>
          <cell r="F1317" t="str">
            <v>PÇ</v>
          </cell>
          <cell r="G1317">
            <v>1</v>
          </cell>
          <cell r="H1317">
            <v>40.799999999999997</v>
          </cell>
          <cell r="I1317">
            <v>40.799999999999997</v>
          </cell>
        </row>
        <row r="1318">
          <cell r="D1318">
            <v>39479</v>
          </cell>
          <cell r="E1318" t="str">
            <v>DPS TETRAPOLAR</v>
          </cell>
          <cell r="F1318" t="str">
            <v>PÇ</v>
          </cell>
          <cell r="G1318">
            <v>1</v>
          </cell>
          <cell r="H1318" t="str">
            <v>148,04</v>
          </cell>
          <cell r="I1318">
            <v>148.04</v>
          </cell>
        </row>
        <row r="1319">
          <cell r="D1319">
            <v>88264</v>
          </cell>
          <cell r="E1319" t="str">
            <v>ELETRICISTA COM ENCARGOS COMPLEMENTARES</v>
          </cell>
          <cell r="F1319" t="str">
            <v>H</v>
          </cell>
          <cell r="G1319">
            <v>3.5</v>
          </cell>
          <cell r="H1319">
            <v>28.593994000000002</v>
          </cell>
          <cell r="I1319">
            <v>100.078979</v>
          </cell>
        </row>
        <row r="1320">
          <cell r="D1320">
            <v>88316</v>
          </cell>
          <cell r="E1320" t="str">
            <v>SERVENTE COM ENCARGOS COMPLEMENTARES</v>
          </cell>
          <cell r="F1320" t="str">
            <v>H</v>
          </cell>
          <cell r="G1320">
            <v>3.5</v>
          </cell>
          <cell r="H1320">
            <v>16.870282</v>
          </cell>
          <cell r="I1320">
            <v>59.045986999999997</v>
          </cell>
        </row>
        <row r="1321">
          <cell r="E1321" t="str">
            <v>SISTEMA DE PROTEÇÃO CONTRA INCÊNDIO E PÂNICO</v>
          </cell>
        </row>
        <row r="1322">
          <cell r="E1322" t="str">
            <v>COMBATE À INCÊNDIO</v>
          </cell>
        </row>
        <row r="1323">
          <cell r="D1323">
            <v>72287</v>
          </cell>
          <cell r="E1323" t="str">
            <v>CAIXA DE INCÊNDIO 45X75X17CM - FORNECIMENTO E INSTALAÇÃO</v>
          </cell>
          <cell r="F1323" t="str">
            <v>UN</v>
          </cell>
          <cell r="G1323" t="str">
            <v/>
          </cell>
          <cell r="I1323">
            <v>220.15727900000002</v>
          </cell>
        </row>
        <row r="1324">
          <cell r="D1324">
            <v>88267</v>
          </cell>
          <cell r="E1324" t="str">
            <v>ENCANADOR OU BOMBEIRO HIDRÁULICO COM ENCARGOS COMPLEMENTARES</v>
          </cell>
          <cell r="F1324" t="str">
            <v>H</v>
          </cell>
          <cell r="G1324">
            <v>0.5</v>
          </cell>
          <cell r="H1324">
            <v>28.593994000000002</v>
          </cell>
          <cell r="I1324">
            <v>14.296997000000001</v>
          </cell>
        </row>
        <row r="1325">
          <cell r="D1325">
            <v>88316</v>
          </cell>
          <cell r="E1325" t="str">
            <v>SERVENTE COM ENCARGOS COMPLEMENTARES</v>
          </cell>
          <cell r="F1325" t="str">
            <v>H</v>
          </cell>
          <cell r="G1325">
            <v>1</v>
          </cell>
          <cell r="H1325">
            <v>16.870282</v>
          </cell>
          <cell r="I1325">
            <v>16.870282</v>
          </cell>
        </row>
        <row r="1326">
          <cell r="D1326">
            <v>10521</v>
          </cell>
          <cell r="E1326" t="str">
            <v>CAIXA DE INCENDIO/ABRIGO PARA MANGUEIRA, DE EMBUTIR/INTERNA, COM 75 X 45 X 17 CM, EM CHAPA DE ACO, PORTA COM VENTILACAO, VISOR COM A INSCRICAO "INCENDIO", SUPORTE/CESTA INTERNA PARA A MANGUEIRA, PINTURA ELETROSTATICA VERMELHA</v>
          </cell>
          <cell r="F1326" t="str">
            <v>UN</v>
          </cell>
          <cell r="G1326">
            <v>1</v>
          </cell>
          <cell r="H1326" t="str">
            <v>188,99</v>
          </cell>
          <cell r="I1326">
            <v>188.99</v>
          </cell>
        </row>
        <row r="1327">
          <cell r="D1327">
            <v>3745</v>
          </cell>
          <cell r="E1327" t="str">
            <v>EXTINTOR DE AGUA PRESSURIZADA, CAPACIDADE 10L, TEMPO DE DESCARGA 80S, ALCANCE DO JATO 8M, INSTALADO</v>
          </cell>
          <cell r="F1327" t="str">
            <v>UN</v>
          </cell>
          <cell r="I1327">
            <v>180.23213799999999</v>
          </cell>
        </row>
        <row r="1328">
          <cell r="D1328">
            <v>88267</v>
          </cell>
          <cell r="E1328" t="str">
            <v>ENCANADOR OU BOMBEIRO HIDRÁULICO COM ENCARGOS COMPLEMENTARES</v>
          </cell>
          <cell r="F1328" t="str">
            <v>H</v>
          </cell>
          <cell r="G1328">
            <v>0.5</v>
          </cell>
          <cell r="H1328">
            <v>28.593994000000002</v>
          </cell>
          <cell r="I1328">
            <v>14.296997000000001</v>
          </cell>
        </row>
        <row r="1329">
          <cell r="D1329">
            <v>88316</v>
          </cell>
          <cell r="E1329" t="str">
            <v>SERVENTE COM ENCARGOS COMPLEMENTARES</v>
          </cell>
          <cell r="F1329" t="str">
            <v>H</v>
          </cell>
          <cell r="G1329">
            <v>0.5</v>
          </cell>
          <cell r="H1329">
            <v>16.870282</v>
          </cell>
          <cell r="I1329">
            <v>8.4351409999999998</v>
          </cell>
        </row>
        <row r="1330">
          <cell r="D1330">
            <v>10886</v>
          </cell>
          <cell r="E1330" t="str">
            <v>EXTINTOR DE INCENDIO PORTATIL COM CARGA DE AGUA PRESSURIZADA DE 10L, CLASSE A</v>
          </cell>
          <cell r="F1330" t="str">
            <v>UN</v>
          </cell>
          <cell r="G1330">
            <v>1</v>
          </cell>
          <cell r="H1330" t="str">
            <v>157,50</v>
          </cell>
          <cell r="I1330">
            <v>157.5</v>
          </cell>
        </row>
        <row r="1331">
          <cell r="D1331">
            <v>1505</v>
          </cell>
          <cell r="E1331" t="str">
            <v>EXTINTOR DE PÓ QUIMICO ABC, CAPACIDADE 4KG, ALCANCE MEDIO DO JATO 4,5M, TEMPO DE DESCARGA 11S, NBR 9443, 9444, 10721</v>
          </cell>
          <cell r="F1331" t="str">
            <v>UN</v>
          </cell>
          <cell r="I1331">
            <v>153.9870282</v>
          </cell>
        </row>
        <row r="1332">
          <cell r="D1332">
            <v>88316</v>
          </cell>
          <cell r="E1332" t="str">
            <v>SERVENTE COM ENCARGOS COMPLEMENTARES</v>
          </cell>
          <cell r="F1332" t="str">
            <v>H</v>
          </cell>
          <cell r="G1332">
            <v>0.1</v>
          </cell>
          <cell r="H1332">
            <v>16.870282</v>
          </cell>
          <cell r="I1332">
            <v>1.6870282000000001</v>
          </cell>
        </row>
        <row r="1333">
          <cell r="D1333">
            <v>10891</v>
          </cell>
          <cell r="E1333" t="str">
            <v>EXTINTOR DE INCENDIO PORTATIL COM CARGA DE PÓ QUIMICO SECO (PQS) DE 4KG, CLASSE BC</v>
          </cell>
          <cell r="F1333" t="str">
            <v>UN</v>
          </cell>
          <cell r="G1333">
            <v>1</v>
          </cell>
          <cell r="H1333" t="str">
            <v>152,30</v>
          </cell>
          <cell r="I1333">
            <v>152.30000000000001</v>
          </cell>
        </row>
        <row r="1334">
          <cell r="D1334">
            <v>1504</v>
          </cell>
          <cell r="E1334" t="str">
            <v>EXTINTOR DE DIOXIDO DE CARBONO (CO2), CAPACIDADE 6KG, TEMPO DE DESCARGA 16S, NORMAS NBR 9444 E 11716</v>
          </cell>
          <cell r="F1334" t="str">
            <v>UN</v>
          </cell>
          <cell r="I1334">
            <v>541.68702819999999</v>
          </cell>
        </row>
        <row r="1335">
          <cell r="D1335">
            <v>88316</v>
          </cell>
          <cell r="E1335" t="str">
            <v>SERVENTE COM ENCARGOS COMPLEMENTARES</v>
          </cell>
          <cell r="F1335" t="str">
            <v>H</v>
          </cell>
          <cell r="G1335">
            <v>0.1</v>
          </cell>
          <cell r="H1335">
            <v>16.870282</v>
          </cell>
          <cell r="I1335">
            <v>1.6870282000000001</v>
          </cell>
        </row>
        <row r="1336">
          <cell r="D1336">
            <v>10889</v>
          </cell>
          <cell r="E1336" t="str">
            <v>EXTINTOR DE INCENDIO PORTATIL COM CARGA DE GAS CARBONICO CO2 DE 6KG, CLASSE BC</v>
          </cell>
          <cell r="F1336" t="str">
            <v>UN</v>
          </cell>
          <cell r="G1336">
            <v>1</v>
          </cell>
          <cell r="H1336" t="str">
            <v>540,00</v>
          </cell>
          <cell r="I1336">
            <v>540</v>
          </cell>
        </row>
        <row r="1337">
          <cell r="D1337">
            <v>92390</v>
          </cell>
          <cell r="E1337" t="str">
            <v>JOELHO 90 GRAUS, EM FERRO GALVANIZADO, DN 65 (2 1/2"), CONEXÃO ROSQUEADA, INSTALADO EM REDE DE ALIMENTAÇÃO PARA HIDRANTE - FORNECIMENTO E INSTALAÇÃO. AF_12/2015</v>
          </cell>
          <cell r="F1337" t="str">
            <v>UN</v>
          </cell>
          <cell r="G1337" t="str">
            <v/>
          </cell>
          <cell r="I1337">
            <v>99.165532511999999</v>
          </cell>
        </row>
        <row r="1338">
          <cell r="D1338">
            <v>88248</v>
          </cell>
          <cell r="E1338" t="str">
            <v>AUXILIAR DE ENCANADOR OU BOMBEIRO HIDRÁULICO COM ENCARGOS COMPLEMENTARES</v>
          </cell>
          <cell r="F1338" t="str">
            <v>H</v>
          </cell>
          <cell r="G1338">
            <v>1.1040000000000001</v>
          </cell>
          <cell r="H1338">
            <v>20.132683999999998</v>
          </cell>
          <cell r="I1338">
            <v>22.226483135999999</v>
          </cell>
        </row>
        <row r="1339">
          <cell r="D1339">
            <v>88267</v>
          </cell>
          <cell r="E1339" t="str">
            <v>ENCANADOR OU BOMBEIRO HIDRÁULICO COM ENCARGOS COMPLEMENTARES</v>
          </cell>
          <cell r="F1339" t="str">
            <v>H</v>
          </cell>
          <cell r="G1339">
            <v>1.1040000000000001</v>
          </cell>
          <cell r="H1339">
            <v>28.593994000000002</v>
          </cell>
          <cell r="I1339">
            <v>31.567769376000005</v>
          </cell>
        </row>
        <row r="1340">
          <cell r="D1340">
            <v>3148</v>
          </cell>
          <cell r="E1340" t="str">
            <v>FITA VEDA ROSCA EM ROLOS DE 18 MM X 50 M (L X C)</v>
          </cell>
          <cell r="F1340" t="str">
            <v>UN</v>
          </cell>
          <cell r="G1340">
            <v>0.03</v>
          </cell>
          <cell r="H1340" t="str">
            <v>8,99</v>
          </cell>
          <cell r="I1340">
            <v>0.2697</v>
          </cell>
        </row>
        <row r="1341">
          <cell r="D1341">
            <v>3470</v>
          </cell>
          <cell r="E1341" t="str">
            <v>COTOVELO 90 GRAUS DE FERRO GALVANIZADO, COM ROSCA BSP, DE 2 1/2"</v>
          </cell>
          <cell r="F1341" t="str">
            <v>UN</v>
          </cell>
          <cell r="G1341">
            <v>1</v>
          </cell>
          <cell r="H1341" t="str">
            <v>44,92</v>
          </cell>
          <cell r="I1341">
            <v>44.92</v>
          </cell>
        </row>
        <row r="1342">
          <cell r="D1342">
            <v>7307</v>
          </cell>
          <cell r="E1342" t="str">
            <v>FUNDO ANTICORROSIVO PARA METAIS FERROSOS (ZARCAO)</v>
          </cell>
          <cell r="F1342" t="str">
            <v>L</v>
          </cell>
          <cell r="G1342">
            <v>7.0000000000000001E-3</v>
          </cell>
          <cell r="H1342" t="str">
            <v>25,94</v>
          </cell>
          <cell r="I1342">
            <v>0.18158000000000002</v>
          </cell>
        </row>
        <row r="1343">
          <cell r="D1343">
            <v>92389</v>
          </cell>
          <cell r="E1343" t="str">
            <v>JOELHO 45 GRAUS, EM FERRO GALVANIZADO, DN 65 (2 1/2"), CONEXÃO ROSQUEADA, INSTALADO EM REDE DE ALIMENTAÇÃO PARA HIDRANTE - FORNECIMENTO E INSTALAÇÃO. AF_12/2015</v>
          </cell>
          <cell r="F1343" t="str">
            <v>UN</v>
          </cell>
          <cell r="G1343" t="str">
            <v/>
          </cell>
          <cell r="I1343">
            <v>104.14553251199999</v>
          </cell>
        </row>
        <row r="1344">
          <cell r="D1344">
            <v>88248</v>
          </cell>
          <cell r="E1344" t="str">
            <v>AUXILIAR DE ENCANADOR OU BOMBEIRO HIDRÁULICO COM ENCARGOS COMPLEMENTARES</v>
          </cell>
          <cell r="F1344" t="str">
            <v>H</v>
          </cell>
          <cell r="G1344">
            <v>1.1040000000000001</v>
          </cell>
          <cell r="H1344">
            <v>20.132683999999998</v>
          </cell>
          <cell r="I1344">
            <v>22.226483135999999</v>
          </cell>
        </row>
        <row r="1345">
          <cell r="D1345">
            <v>88267</v>
          </cell>
          <cell r="E1345" t="str">
            <v>ENCANADOR OU BOMBEIRO HIDRÁULICO COM ENCARGOS COMPLEMENTARES</v>
          </cell>
          <cell r="F1345" t="str">
            <v>H</v>
          </cell>
          <cell r="G1345">
            <v>1.1040000000000001</v>
          </cell>
          <cell r="H1345">
            <v>28.593994000000002</v>
          </cell>
          <cell r="I1345">
            <v>31.567769376000005</v>
          </cell>
        </row>
        <row r="1346">
          <cell r="D1346">
            <v>3148</v>
          </cell>
          <cell r="E1346" t="str">
            <v>FITA VEDA ROSCA EM ROLOS DE 18 MM X 50 M (L X C)</v>
          </cell>
          <cell r="F1346" t="str">
            <v>UN</v>
          </cell>
          <cell r="G1346">
            <v>0.03</v>
          </cell>
          <cell r="H1346" t="str">
            <v>8,99</v>
          </cell>
          <cell r="I1346">
            <v>0.2697</v>
          </cell>
        </row>
        <row r="1347">
          <cell r="D1347">
            <v>7307</v>
          </cell>
          <cell r="E1347" t="str">
            <v>FUNDO ANTICORROSIVO PARA METAIS FERROSOS (ZARCAO)</v>
          </cell>
          <cell r="F1347" t="str">
            <v>L</v>
          </cell>
          <cell r="G1347">
            <v>7.0000000000000001E-3</v>
          </cell>
          <cell r="H1347" t="str">
            <v>25,94</v>
          </cell>
          <cell r="I1347">
            <v>0.18158000000000002</v>
          </cell>
        </row>
        <row r="1348">
          <cell r="D1348">
            <v>12402</v>
          </cell>
          <cell r="E1348" t="str">
            <v>COTOVELO 45 GRAUS DE FERRO GALVANIZADO, COM ROSCA BSP, DE 2 1/2"</v>
          </cell>
          <cell r="F1348" t="str">
            <v>UN</v>
          </cell>
          <cell r="G1348">
            <v>1</v>
          </cell>
          <cell r="H1348" t="str">
            <v>49,90</v>
          </cell>
          <cell r="I1348">
            <v>49.9</v>
          </cell>
        </row>
        <row r="1349">
          <cell r="D1349" t="str">
            <v>COMP 023</v>
          </cell>
          <cell r="E1349" t="str">
            <v>MANGUEIRA DE FIBRA DE ALGOODÃO COM TRAMA DE POLIESTER E REVESTIMENTO INTERNO DE BORRACHA VULCANIZADA, 2 1/2", LANDE DE 15M</v>
          </cell>
          <cell r="F1349" t="str">
            <v>UN</v>
          </cell>
          <cell r="G1349" t="str">
            <v/>
          </cell>
          <cell r="I1349">
            <v>1048.1400000000001</v>
          </cell>
        </row>
        <row r="1350">
          <cell r="D1350">
            <v>21034</v>
          </cell>
          <cell r="E1350" t="str">
            <v>MANGUEIRA DE INCENDIO, TIPO 2, DE 2 1/2", COMPRIMENTO = 15M, TECIDO EM FIO DE POLIESTER E TUBO INTERNO EM BORRACHA SINTETICA, COM UNIOES ENGATE RAPIDO</v>
          </cell>
          <cell r="F1350" t="str">
            <v>UN</v>
          </cell>
          <cell r="G1350">
            <v>2</v>
          </cell>
          <cell r="H1350" t="str">
            <v>524,07</v>
          </cell>
          <cell r="I1350">
            <v>1048.1400000000001</v>
          </cell>
        </row>
        <row r="1351">
          <cell r="D1351">
            <v>92357</v>
          </cell>
          <cell r="E1351" t="str">
            <v>TÊ, EM FERRO GALVANIZADO, DN 65 (2 1/2"), CONEXÃO ROSQUEADA, INSTALADO EM PRUMADAS - FORNECIMENTO E INSTALAÇÃO. AF_12/2015</v>
          </cell>
          <cell r="F1351" t="str">
            <v>UN</v>
          </cell>
          <cell r="G1351" t="str">
            <v/>
          </cell>
          <cell r="I1351">
            <v>131.36341923399999</v>
          </cell>
        </row>
        <row r="1352">
          <cell r="D1352">
            <v>88248</v>
          </cell>
          <cell r="E1352" t="str">
            <v>AUXILIAR DE ENCANADOR OU BOMBEIRO HIDRÁULICO COM ENCARGOS COMPLEMENTARES</v>
          </cell>
          <cell r="F1352" t="str">
            <v>H</v>
          </cell>
          <cell r="G1352">
            <v>1.403</v>
          </cell>
          <cell r="H1352">
            <v>20.132683999999998</v>
          </cell>
          <cell r="I1352">
            <v>28.246155651999999</v>
          </cell>
        </row>
        <row r="1353">
          <cell r="D1353">
            <v>88267</v>
          </cell>
          <cell r="E1353" t="str">
            <v>ENCANADOR OU BOMBEIRO HIDRÁULICO COM ENCARGOS COMPLEMENTARES</v>
          </cell>
          <cell r="F1353" t="str">
            <v>H</v>
          </cell>
          <cell r="G1353">
            <v>1.403</v>
          </cell>
          <cell r="H1353">
            <v>28.593994000000002</v>
          </cell>
          <cell r="I1353">
            <v>40.117373582000006</v>
          </cell>
        </row>
        <row r="1354">
          <cell r="D1354">
            <v>3148</v>
          </cell>
          <cell r="E1354" t="str">
            <v>FITA VEDA ROSCA EM ROLOS DE 18 MM X 50 M (L X C)</v>
          </cell>
          <cell r="F1354" t="str">
            <v>UN</v>
          </cell>
          <cell r="G1354">
            <v>4.4999999999999998E-2</v>
          </cell>
          <cell r="H1354" t="str">
            <v>8,99</v>
          </cell>
          <cell r="I1354">
            <v>0.40455000000000002</v>
          </cell>
        </row>
        <row r="1355">
          <cell r="D1355">
            <v>6299</v>
          </cell>
          <cell r="E1355" t="str">
            <v>TE DE FERRO GALVANIZADO, DE 2 1/2"</v>
          </cell>
          <cell r="F1355" t="str">
            <v>UN</v>
          </cell>
          <cell r="G1355">
            <v>1</v>
          </cell>
          <cell r="H1355" t="str">
            <v>62,31</v>
          </cell>
          <cell r="I1355">
            <v>62.31</v>
          </cell>
        </row>
        <row r="1356">
          <cell r="D1356">
            <v>7307</v>
          </cell>
          <cell r="E1356" t="str">
            <v>FUNDO ANTICORROSIVO PARA METAIS FERROSOS (ZARCAO)</v>
          </cell>
          <cell r="F1356" t="str">
            <v>L</v>
          </cell>
          <cell r="G1356">
            <v>1.0999999999999999E-2</v>
          </cell>
          <cell r="H1356" t="str">
            <v>25,94</v>
          </cell>
          <cell r="I1356">
            <v>0.28533999999999998</v>
          </cell>
        </row>
        <row r="1357">
          <cell r="D1357">
            <v>92336</v>
          </cell>
          <cell r="E1357" t="str">
            <v>TUBO DE AÇO GALVANIZADO COM COSTURA, CLASSE MÉDIA, CONEXÃO RANHURADA, DN 65 (2 1/2"), INSTALADO EM PRUMADAS - FORNECIMENTO E INSTALAÇÃO. AF_12/2015</v>
          </cell>
          <cell r="F1357" t="str">
            <v>UN</v>
          </cell>
          <cell r="I1357">
            <v>70.870903467999995</v>
          </cell>
        </row>
        <row r="1358">
          <cell r="D1358">
            <v>88267</v>
          </cell>
          <cell r="E1358" t="str">
            <v>ENCANADOR OU BOMBEIRO HIDRÁULICO COM ENCARGOS COMPLEMENTARES</v>
          </cell>
          <cell r="F1358" t="str">
            <v>H</v>
          </cell>
          <cell r="G1358">
            <v>0.30599999999999999</v>
          </cell>
          <cell r="H1358">
            <v>28.593994000000002</v>
          </cell>
          <cell r="I1358">
            <v>8.7497621639999998</v>
          </cell>
        </row>
        <row r="1359">
          <cell r="D1359">
            <v>88248</v>
          </cell>
          <cell r="E1359" t="str">
            <v>AUXILIAR DE ENCANADOR OU BOMBEIRO HIDRÁULICO COM ENCARGOS COMPLEMENTARES</v>
          </cell>
          <cell r="F1359" t="str">
            <v>H</v>
          </cell>
          <cell r="G1359">
            <v>0.30599999999999999</v>
          </cell>
          <cell r="H1359">
            <v>20.132683999999998</v>
          </cell>
          <cell r="I1359">
            <v>6.1606013039999992</v>
          </cell>
        </row>
        <row r="1360">
          <cell r="D1360">
            <v>7701</v>
          </cell>
          <cell r="E1360" t="str">
            <v>TUBO AÇO GALV  C/ COSTURA DIN 2440/NBR 5580 CLASSE MEDIA DN 2.1/2" (65MM) E=3,65MM - 6,51KG/M</v>
          </cell>
          <cell r="F1360" t="str">
            <v>UN</v>
          </cell>
          <cell r="G1360">
            <v>1.0389999999999999</v>
          </cell>
          <cell r="H1360" t="str">
            <v>53,86</v>
          </cell>
          <cell r="I1360">
            <v>55.960539999999995</v>
          </cell>
        </row>
        <row r="1361">
          <cell r="D1361" t="str">
            <v>74169/1</v>
          </cell>
          <cell r="E1361" t="str">
            <v>REGISTRO/VALVULA GLOBO ANGULAR 45 GRAUS EM LATAO PARA HIDRANTES DE INCÊNDIO PREDIAL DN 2.1/2" - FORNECIMENTO E INSTALACAO</v>
          </cell>
          <cell r="F1361" t="str">
            <v>UN</v>
          </cell>
          <cell r="G1361" t="str">
            <v/>
          </cell>
          <cell r="I1361">
            <v>204.64786197999999</v>
          </cell>
        </row>
        <row r="1362">
          <cell r="D1362">
            <v>88248</v>
          </cell>
          <cell r="E1362" t="str">
            <v>AUXILIAR DE ENCANADOR OU BOMBEIRO HIDRÁULICO COM ENCARGOS COMPLEMENTARES</v>
          </cell>
          <cell r="F1362" t="str">
            <v>H</v>
          </cell>
          <cell r="G1362">
            <v>2.82</v>
          </cell>
          <cell r="H1362">
            <v>20.132683999999998</v>
          </cell>
          <cell r="I1362">
            <v>56.774168879999991</v>
          </cell>
        </row>
        <row r="1363">
          <cell r="D1363">
            <v>88267</v>
          </cell>
          <cell r="E1363" t="str">
            <v>ENCANADOR OU BOMBEIRO HIDRÁULICO COM ENCARGOS COMPLEMENTARES</v>
          </cell>
          <cell r="F1363" t="str">
            <v>H</v>
          </cell>
          <cell r="G1363">
            <v>1.1499999999999999</v>
          </cell>
          <cell r="H1363">
            <v>28.593994000000002</v>
          </cell>
          <cell r="I1363">
            <v>32.883093099999996</v>
          </cell>
        </row>
        <row r="1364">
          <cell r="D1364">
            <v>3146</v>
          </cell>
          <cell r="E1364" t="str">
            <v>FITA VEDA ROSCA EM ROLOS DE 18 MM X 10 M (L X C)</v>
          </cell>
          <cell r="F1364" t="str">
            <v>UN</v>
          </cell>
          <cell r="G1364">
            <v>0.115</v>
          </cell>
          <cell r="H1364" t="str">
            <v>2,44</v>
          </cell>
          <cell r="I1364">
            <v>0.28060000000000002</v>
          </cell>
        </row>
        <row r="1365">
          <cell r="D1365">
            <v>10904</v>
          </cell>
          <cell r="E1365" t="str">
            <v>REGISTRO OU VALVULA GLOBO ANGULAR DE LATAO, 45 GRAUS, D = 2 1/2", PARA HIDRANTES EM INSTALACAO PREDIAL DE INCENDIO</v>
          </cell>
          <cell r="F1365" t="str">
            <v>UN</v>
          </cell>
          <cell r="G1365">
            <v>1</v>
          </cell>
          <cell r="H1365" t="str">
            <v>114,71</v>
          </cell>
          <cell r="I1365">
            <v>114.71</v>
          </cell>
        </row>
        <row r="1366">
          <cell r="E1366" t="str">
            <v>DETECÇÃO, ALARME E SEGURANÇA</v>
          </cell>
        </row>
        <row r="1367">
          <cell r="D1367">
            <v>8441</v>
          </cell>
          <cell r="E1367" t="str">
            <v>ABRAÇADEIRA METÁLICA TIPO "D" DE 3/4"</v>
          </cell>
          <cell r="F1367" t="str">
            <v>UN</v>
          </cell>
          <cell r="G1367" t="str">
            <v/>
          </cell>
          <cell r="I1367">
            <v>5.1664276000000005</v>
          </cell>
        </row>
        <row r="1368">
          <cell r="D1368">
            <v>400</v>
          </cell>
          <cell r="E1368" t="str">
            <v>ABRACADEIRA EM AÇO PARA AMARRAÇÃO DE ELETRODUTOS, TIPO D, COM 3/4" E PARAFUSO DE FIXAÇÃO</v>
          </cell>
          <cell r="F1368" t="str">
            <v>UN</v>
          </cell>
          <cell r="G1368">
            <v>1</v>
          </cell>
          <cell r="H1368" t="str">
            <v>0,62</v>
          </cell>
          <cell r="I1368">
            <v>0.62</v>
          </cell>
        </row>
        <row r="1369">
          <cell r="D1369">
            <v>88267</v>
          </cell>
          <cell r="E1369" t="str">
            <v>ENCANADOR OU BOMBEIRO HIDRÁULICO COM ENCARGOS COMPLEMENTARES</v>
          </cell>
          <cell r="F1369" t="str">
            <v>H</v>
          </cell>
          <cell r="G1369">
            <v>0.1</v>
          </cell>
          <cell r="H1369">
            <v>28.593994000000002</v>
          </cell>
          <cell r="I1369">
            <v>2.8593994000000005</v>
          </cell>
        </row>
        <row r="1370">
          <cell r="D1370">
            <v>88316</v>
          </cell>
          <cell r="E1370" t="str">
            <v>SERVENTE COM ENCARGOS COMPLEMENTARES</v>
          </cell>
          <cell r="F1370" t="str">
            <v>H</v>
          </cell>
          <cell r="G1370">
            <v>0.1</v>
          </cell>
          <cell r="H1370">
            <v>16.870282</v>
          </cell>
          <cell r="I1370">
            <v>1.6870282000000001</v>
          </cell>
        </row>
        <row r="1371">
          <cell r="D1371" t="str">
            <v>COMP 024</v>
          </cell>
          <cell r="E1371" t="str">
            <v>ABRAÇADEIRA METÁLICA TIPO "D" DE 1"</v>
          </cell>
          <cell r="F1371" t="str">
            <v>UN</v>
          </cell>
          <cell r="G1371" t="str">
            <v/>
          </cell>
          <cell r="I1371">
            <v>5.2964276000000003</v>
          </cell>
        </row>
        <row r="1372">
          <cell r="D1372">
            <v>3309</v>
          </cell>
          <cell r="E1372" t="str">
            <v>ABRAÇADEIRA EM AÇO INOX, TIPO "D", 1"</v>
          </cell>
          <cell r="F1372" t="str">
            <v>UN</v>
          </cell>
          <cell r="G1372">
            <v>1</v>
          </cell>
          <cell r="H1372">
            <v>0.75</v>
          </cell>
          <cell r="I1372">
            <v>0.75</v>
          </cell>
        </row>
        <row r="1373">
          <cell r="D1373">
            <v>88267</v>
          </cell>
          <cell r="E1373" t="str">
            <v>ENCANADOR OU BOMBEIRO HIDRÁULICO COM ENCARGOS COMPLEMENTARES</v>
          </cell>
          <cell r="F1373" t="str">
            <v>H</v>
          </cell>
          <cell r="G1373">
            <v>0.1</v>
          </cell>
          <cell r="H1373">
            <v>28.593994000000002</v>
          </cell>
          <cell r="I1373">
            <v>2.8593994000000005</v>
          </cell>
        </row>
        <row r="1374">
          <cell r="D1374">
            <v>88316</v>
          </cell>
          <cell r="E1374" t="str">
            <v>SERVENTE COM ENCARGOS COMPLEMENTARES</v>
          </cell>
          <cell r="F1374" t="str">
            <v>H</v>
          </cell>
          <cell r="G1374">
            <v>0.1</v>
          </cell>
          <cell r="H1374">
            <v>16.870282</v>
          </cell>
          <cell r="I1374">
            <v>1.6870282000000001</v>
          </cell>
        </row>
        <row r="1375">
          <cell r="D1375">
            <v>11829</v>
          </cell>
          <cell r="E1375" t="str">
            <v>ACIONADOR MANUAL (BOTOEIRA) "APERTE AQUI", P/ INSTAL. INCENDIO - ENDEREÇAVEL</v>
          </cell>
          <cell r="F1375" t="str">
            <v>UN</v>
          </cell>
          <cell r="G1375" t="str">
            <v/>
          </cell>
          <cell r="I1375">
            <v>132.252138</v>
          </cell>
        </row>
        <row r="1376">
          <cell r="D1376">
            <v>12664</v>
          </cell>
          <cell r="E1376" t="str">
            <v>ACIONADOR MANUAL (BOTOEIRA) "APERTE AQUI", P/ INSTAL. INCENDIO - ENDEREÇAVEL</v>
          </cell>
          <cell r="F1376" t="str">
            <v>UN</v>
          </cell>
          <cell r="G1376">
            <v>1</v>
          </cell>
          <cell r="H1376">
            <v>109.52</v>
          </cell>
          <cell r="I1376">
            <v>109.52</v>
          </cell>
        </row>
        <row r="1377">
          <cell r="D1377">
            <v>88264</v>
          </cell>
          <cell r="E1377" t="str">
            <v>ELETRICISTA COM ENCARGOS COMPLEMENTARES</v>
          </cell>
          <cell r="F1377" t="str">
            <v>H</v>
          </cell>
          <cell r="G1377">
            <v>0.5</v>
          </cell>
          <cell r="H1377">
            <v>28.593994000000002</v>
          </cell>
          <cell r="I1377">
            <v>14.296997000000001</v>
          </cell>
        </row>
        <row r="1378">
          <cell r="D1378">
            <v>88316</v>
          </cell>
          <cell r="E1378" t="str">
            <v>SERVENTE COM ENCARGOS COMPLEMENTARES</v>
          </cell>
          <cell r="F1378" t="str">
            <v>H</v>
          </cell>
          <cell r="G1378">
            <v>0.5</v>
          </cell>
          <cell r="H1378">
            <v>16.870282</v>
          </cell>
          <cell r="I1378">
            <v>8.4351409999999998</v>
          </cell>
        </row>
        <row r="1379">
          <cell r="D1379">
            <v>707</v>
          </cell>
          <cell r="E1379" t="str">
            <v xml:space="preserve">CAIXA DE ALUMÍNIO 20X20 COM TAMPA </v>
          </cell>
          <cell r="F1379" t="str">
            <v>UN</v>
          </cell>
          <cell r="I1379">
            <v>115.27856560000001</v>
          </cell>
        </row>
        <row r="1380">
          <cell r="D1380">
            <v>448</v>
          </cell>
          <cell r="E1380" t="str">
            <v xml:space="preserve"> Caixa de passagem em alumínio 30 x 30 x 10 cm</v>
          </cell>
          <cell r="F1380" t="str">
            <v>UN</v>
          </cell>
          <cell r="G1380">
            <v>1</v>
          </cell>
          <cell r="H1380">
            <v>88</v>
          </cell>
          <cell r="I1380">
            <v>88</v>
          </cell>
        </row>
        <row r="1381">
          <cell r="D1381">
            <v>88264</v>
          </cell>
          <cell r="E1381" t="str">
            <v>ELETRICISTA COM ENCARGOS COMPLEMENTARES</v>
          </cell>
          <cell r="F1381" t="str">
            <v>H</v>
          </cell>
          <cell r="G1381">
            <v>0.6</v>
          </cell>
          <cell r="H1381">
            <v>28.593994000000002</v>
          </cell>
          <cell r="I1381">
            <v>17.156396400000002</v>
          </cell>
        </row>
        <row r="1382">
          <cell r="D1382">
            <v>88316</v>
          </cell>
          <cell r="E1382" t="str">
            <v>SERVENTE COM ENCARGOS COMPLEMENTARES</v>
          </cell>
          <cell r="F1382" t="str">
            <v>H</v>
          </cell>
          <cell r="G1382">
            <v>0.6</v>
          </cell>
          <cell r="H1382">
            <v>16.870282</v>
          </cell>
          <cell r="I1382">
            <v>10.1221692</v>
          </cell>
        </row>
        <row r="1383">
          <cell r="D1383">
            <v>7883</v>
          </cell>
          <cell r="E1383" t="str">
            <v>CAMPANHIA (ALARME) TIPO GONGO 4" VCC, P/INCENDIO, REF. GEVI GAMMA OU SIMILAR</v>
          </cell>
          <cell r="F1383" t="str">
            <v>UN</v>
          </cell>
          <cell r="G1383" t="str">
            <v/>
          </cell>
          <cell r="I1383">
            <v>198.0985656</v>
          </cell>
        </row>
        <row r="1384">
          <cell r="D1384">
            <v>7743</v>
          </cell>
          <cell r="E1384" t="str">
            <v>CAMPANHIA (ALARME) TIPO GONGO 4" VCC, P/INCENDIO, REF. GEVI GAMMA OU SIMILAR</v>
          </cell>
          <cell r="F1384" t="str">
            <v>UN</v>
          </cell>
          <cell r="G1384">
            <v>1</v>
          </cell>
          <cell r="H1384">
            <v>170.82</v>
          </cell>
          <cell r="I1384">
            <v>170.82</v>
          </cell>
        </row>
        <row r="1385">
          <cell r="D1385">
            <v>88264</v>
          </cell>
          <cell r="E1385" t="str">
            <v>ELETRICISTA COM ENCARGOS COMPLEMENTARES</v>
          </cell>
          <cell r="F1385" t="str">
            <v>H</v>
          </cell>
          <cell r="G1385">
            <v>0.6</v>
          </cell>
          <cell r="H1385">
            <v>28.593994000000002</v>
          </cell>
          <cell r="I1385">
            <v>17.156396400000002</v>
          </cell>
        </row>
        <row r="1386">
          <cell r="D1386">
            <v>88316</v>
          </cell>
          <cell r="E1386" t="str">
            <v>SERVENTE COM ENCARGOS COMPLEMENTARES</v>
          </cell>
          <cell r="F1386" t="str">
            <v>H</v>
          </cell>
          <cell r="G1386">
            <v>0.6</v>
          </cell>
          <cell r="H1386">
            <v>16.870282</v>
          </cell>
          <cell r="I1386">
            <v>10.1221692</v>
          </cell>
        </row>
        <row r="1387">
          <cell r="D1387">
            <v>390</v>
          </cell>
          <cell r="E1387" t="str">
            <v>CONDULETE EM ALUMINIO TIPO LL DE 3/4"</v>
          </cell>
          <cell r="F1387" t="str">
            <v>UN</v>
          </cell>
          <cell r="G1387" t="str">
            <v/>
          </cell>
          <cell r="I1387">
            <v>19.489282800000002</v>
          </cell>
        </row>
        <row r="1388">
          <cell r="D1388">
            <v>646</v>
          </cell>
          <cell r="E1388" t="str">
            <v>CONDULETE TIPO "LL" DE 3/4" EM ALUMINIO FUNDIDO A PROVA DE TEMPO, GASES, VAPORES E PÓS</v>
          </cell>
          <cell r="F1388" t="str">
            <v>UN</v>
          </cell>
          <cell r="G1388">
            <v>1</v>
          </cell>
          <cell r="H1388">
            <v>5.85</v>
          </cell>
          <cell r="I1388">
            <v>5.85</v>
          </cell>
        </row>
        <row r="1389">
          <cell r="D1389">
            <v>88264</v>
          </cell>
          <cell r="E1389" t="str">
            <v>ELETRICISTA COM ENCARGOS COMPLEMENTARES</v>
          </cell>
          <cell r="F1389" t="str">
            <v>H</v>
          </cell>
          <cell r="G1389">
            <v>0.3</v>
          </cell>
          <cell r="H1389">
            <v>28.593994000000002</v>
          </cell>
          <cell r="I1389">
            <v>8.578198200000001</v>
          </cell>
        </row>
        <row r="1390">
          <cell r="D1390">
            <v>88316</v>
          </cell>
          <cell r="E1390" t="str">
            <v>SERVENTE COM ENCARGOS COMPLEMENTARES</v>
          </cell>
          <cell r="F1390" t="str">
            <v>H</v>
          </cell>
          <cell r="G1390">
            <v>0.3</v>
          </cell>
          <cell r="H1390">
            <v>16.870282</v>
          </cell>
          <cell r="I1390">
            <v>5.0610846</v>
          </cell>
        </row>
        <row r="1391">
          <cell r="D1391">
            <v>426</v>
          </cell>
          <cell r="E1391" t="str">
            <v>CONDULETE EM ALUMINIO TIPO LR DE 3/4"</v>
          </cell>
          <cell r="F1391" t="str">
            <v>UN</v>
          </cell>
          <cell r="G1391" t="str">
            <v/>
          </cell>
          <cell r="I1391">
            <v>20.329282800000001</v>
          </cell>
        </row>
        <row r="1392">
          <cell r="D1392">
            <v>88264</v>
          </cell>
          <cell r="E1392" t="str">
            <v>ELETRICISTA COM ENCARGOS COMPLEMENTARES</v>
          </cell>
          <cell r="F1392" t="str">
            <v>H</v>
          </cell>
          <cell r="G1392">
            <v>0.3</v>
          </cell>
          <cell r="H1392">
            <v>28.593994000000002</v>
          </cell>
          <cell r="I1392">
            <v>8.578198200000001</v>
          </cell>
        </row>
        <row r="1393">
          <cell r="D1393">
            <v>2593</v>
          </cell>
          <cell r="E1393" t="str">
            <v>CONDULETE  DE ALUMINIO TIPO LR, PARA ELETRODUTO ROSCAVEL DE 3/4", COM TAMPA CEGA</v>
          </cell>
          <cell r="F1393" t="str">
            <v>UN</v>
          </cell>
          <cell r="G1393">
            <v>1</v>
          </cell>
          <cell r="H1393" t="str">
            <v>6,69</v>
          </cell>
          <cell r="I1393">
            <v>6.69</v>
          </cell>
        </row>
        <row r="1394">
          <cell r="D1394">
            <v>88316</v>
          </cell>
          <cell r="E1394" t="str">
            <v>SERVENTE COM ENCARGOS COMPLEMENTARES</v>
          </cell>
          <cell r="F1394" t="str">
            <v>H</v>
          </cell>
          <cell r="G1394">
            <v>0.3</v>
          </cell>
          <cell r="H1394">
            <v>16.870282</v>
          </cell>
          <cell r="I1394">
            <v>5.0610846</v>
          </cell>
        </row>
        <row r="1395">
          <cell r="D1395">
            <v>95795</v>
          </cell>
          <cell r="E1395" t="str">
            <v>CONDULETE DE ALUMÍNIO, TIPO T, PARA ELETRODUTO DE FERRO GALVANIZADO DN 20 MM (3/4''), APARENTE - FORNECIMENTO E INSTALAÇÃO. AF_11/2016_P</v>
          </cell>
          <cell r="F1395" t="str">
            <v>UN</v>
          </cell>
          <cell r="G1395" t="str">
            <v/>
          </cell>
          <cell r="I1395">
            <v>29.910584736000001</v>
          </cell>
        </row>
        <row r="1396">
          <cell r="D1396">
            <v>88247</v>
          </cell>
          <cell r="E1396" t="str">
            <v>AUXILIAR DE ELETRICISTA COM ENCARGOS COMPLEMENTARES</v>
          </cell>
          <cell r="F1396" t="str">
            <v>H</v>
          </cell>
          <cell r="G1396">
            <v>0.43680000000000002</v>
          </cell>
          <cell r="H1396">
            <v>21.476025999999997</v>
          </cell>
          <cell r="I1396">
            <v>9.3807281568000001</v>
          </cell>
        </row>
        <row r="1397">
          <cell r="D1397">
            <v>88264</v>
          </cell>
          <cell r="E1397" t="str">
            <v>ELETRICISTA COM ENCARGOS COMPLEMENTARES</v>
          </cell>
          <cell r="F1397" t="str">
            <v>H</v>
          </cell>
          <cell r="G1397">
            <v>0.43680000000000002</v>
          </cell>
          <cell r="H1397">
            <v>28.593994000000002</v>
          </cell>
          <cell r="I1397">
            <v>12.489856579200001</v>
          </cell>
        </row>
        <row r="1398">
          <cell r="D1398">
            <v>2574</v>
          </cell>
          <cell r="E1398" t="str">
            <v>CONDULETE DE ALUMINIO TIPO T, PARA ELETRODUTO ROSCAVEL DE 3/4", COM TAMPA CEGA</v>
          </cell>
          <cell r="F1398" t="str">
            <v>UN</v>
          </cell>
          <cell r="G1398">
            <v>1</v>
          </cell>
          <cell r="H1398" t="str">
            <v>7,72</v>
          </cell>
          <cell r="I1398">
            <v>7.72</v>
          </cell>
        </row>
        <row r="1399">
          <cell r="D1399">
            <v>11950</v>
          </cell>
          <cell r="E1399" t="str">
            <v>BUCHA DE NYLON SEM ABA S6, COM PARAFUSO DE 4,20 X 40 MM EM ACO ZINCADO COM ROSCA SOBERBA, CABECA CHATA E FENDA PHILLIPS</v>
          </cell>
          <cell r="F1399" t="str">
            <v>UN</v>
          </cell>
          <cell r="G1399">
            <v>2</v>
          </cell>
          <cell r="H1399" t="str">
            <v>0,16</v>
          </cell>
          <cell r="I1399">
            <v>0.32</v>
          </cell>
        </row>
        <row r="1400">
          <cell r="D1400">
            <v>95796</v>
          </cell>
          <cell r="E1400" t="str">
            <v>CONDULETE DE ALUMÍNIO, TIPO T, PARA ELETRODUTO DE FERRO GALVANIZADO DN 25 MM (1''), APARENTE - FORNECIMENTO E INSTALAÇÃO. AF_11/2016_P</v>
          </cell>
          <cell r="F1400" t="str">
            <v>UN</v>
          </cell>
          <cell r="G1400" t="str">
            <v/>
          </cell>
          <cell r="I1400">
            <v>36.192783364</v>
          </cell>
        </row>
        <row r="1401">
          <cell r="D1401">
            <v>88247</v>
          </cell>
          <cell r="E1401" t="str">
            <v>AUXILIAR DE ELETRICISTA COM ENCARGOS COMPLEMENTARES</v>
          </cell>
          <cell r="F1401" t="str">
            <v>H</v>
          </cell>
          <cell r="G1401">
            <v>0.46820000000000001</v>
          </cell>
          <cell r="H1401">
            <v>21.476025999999997</v>
          </cell>
          <cell r="I1401">
            <v>10.055075373199999</v>
          </cell>
        </row>
        <row r="1402">
          <cell r="D1402">
            <v>88264</v>
          </cell>
          <cell r="E1402" t="str">
            <v>ELETRICISTA COM ENCARGOS COMPLEMENTARES</v>
          </cell>
          <cell r="F1402" t="str">
            <v>H</v>
          </cell>
          <cell r="G1402">
            <v>0.46820000000000001</v>
          </cell>
          <cell r="H1402">
            <v>28.593994000000002</v>
          </cell>
          <cell r="I1402">
            <v>13.387707990800001</v>
          </cell>
        </row>
        <row r="1403">
          <cell r="D1403">
            <v>2586</v>
          </cell>
          <cell r="E1403" t="str">
            <v>CONDULETE DE ALUMINIO TIPO T, PARA ELETRODUTO ROSCAVEL DE 1", COM TAMPA CEGA</v>
          </cell>
          <cell r="F1403" t="str">
            <v>UN</v>
          </cell>
          <cell r="G1403">
            <v>1</v>
          </cell>
          <cell r="H1403" t="str">
            <v>12,43</v>
          </cell>
          <cell r="I1403">
            <v>12.43</v>
          </cell>
        </row>
        <row r="1404">
          <cell r="D1404">
            <v>11950</v>
          </cell>
          <cell r="E1404" t="str">
            <v>BUCHA DE NYLON SEM ABA S6, COM PARAFUSO DE 4,20 X 40 MM EM ACO ZINCADO COM ROSCA SOBERBA, CABECA CHATA E FENDA PHILLIPS</v>
          </cell>
          <cell r="F1404" t="str">
            <v>UN</v>
          </cell>
          <cell r="G1404">
            <v>2</v>
          </cell>
          <cell r="H1404" t="str">
            <v>0,16</v>
          </cell>
          <cell r="I1404">
            <v>0.32</v>
          </cell>
        </row>
        <row r="1405">
          <cell r="D1405" t="str">
            <v>COMP 025</v>
          </cell>
          <cell r="E1405" t="str">
            <v>CURVA 90° EM AÇO GALVANIZADO PARA ELETRODUTO Ø3/4"</v>
          </cell>
          <cell r="F1405" t="str">
            <v>UN</v>
          </cell>
          <cell r="G1405" t="str">
            <v/>
          </cell>
          <cell r="I1405">
            <v>8.0687524999999987</v>
          </cell>
        </row>
        <row r="1406">
          <cell r="D1406">
            <v>2633</v>
          </cell>
          <cell r="E1406" t="str">
            <v>CURVA METALICA 90 GRAUS, PARA ELETRODUTO, ACABAMENTO GALVANIZADO ELETROLITICO, DIAMETRO DE 20 MM (3/4")</v>
          </cell>
          <cell r="F1406" t="str">
            <v>UN</v>
          </cell>
          <cell r="G1406">
            <v>1</v>
          </cell>
          <cell r="H1406" t="str">
            <v>1,81</v>
          </cell>
          <cell r="I1406">
            <v>1.81</v>
          </cell>
        </row>
        <row r="1407">
          <cell r="D1407">
            <v>88247</v>
          </cell>
          <cell r="E1407" t="str">
            <v>AUXILIAR DE ELETRICISTA COM ENCARGOS COMPLEMENTARES</v>
          </cell>
          <cell r="F1407" t="str">
            <v>H</v>
          </cell>
          <cell r="G1407">
            <v>0.125</v>
          </cell>
          <cell r="H1407">
            <v>21.476025999999997</v>
          </cell>
          <cell r="I1407">
            <v>2.6845032499999997</v>
          </cell>
        </row>
        <row r="1408">
          <cell r="D1408">
            <v>88264</v>
          </cell>
          <cell r="E1408" t="str">
            <v>ELETRICISTA COM ENCARGOS COMPLEMENTARES</v>
          </cell>
          <cell r="F1408" t="str">
            <v>H</v>
          </cell>
          <cell r="G1408">
            <v>0.125</v>
          </cell>
          <cell r="H1408">
            <v>28.593994000000002</v>
          </cell>
          <cell r="I1408">
            <v>3.5742492500000003</v>
          </cell>
        </row>
        <row r="1409">
          <cell r="D1409">
            <v>4231</v>
          </cell>
          <cell r="E1409" t="str">
            <v>CURVA 90 GRAUS EM FERRO GALVANIZADO D=1", FORNECIMENTO</v>
          </cell>
          <cell r="F1409" t="str">
            <v>UN</v>
          </cell>
          <cell r="G1409" t="str">
            <v/>
          </cell>
          <cell r="I1409">
            <v>17.55</v>
          </cell>
        </row>
        <row r="1410">
          <cell r="D1410">
            <v>1805</v>
          </cell>
          <cell r="E1410" t="str">
            <v>CURVA 90 GRAUS DE FERRO GALVANIZADO, COM ROSCA BSP MACHO/FEMEA, DE 1"</v>
          </cell>
          <cell r="F1410" t="str">
            <v>UN</v>
          </cell>
          <cell r="G1410">
            <v>1</v>
          </cell>
          <cell r="H1410" t="str">
            <v>17,55</v>
          </cell>
          <cell r="I1410">
            <v>17.55</v>
          </cell>
        </row>
        <row r="1411">
          <cell r="D1411">
            <v>1507</v>
          </cell>
          <cell r="E1411" t="str">
            <v>DETECTOR DE FUMAÇA (TETO)</v>
          </cell>
          <cell r="F1411" t="str">
            <v>UN</v>
          </cell>
          <cell r="I1411">
            <v>174.51213799999999</v>
          </cell>
        </row>
        <row r="1412">
          <cell r="D1412">
            <v>816</v>
          </cell>
          <cell r="E1412" t="str">
            <v>DETECTOR DE FUMAÇA (PAREDE)</v>
          </cell>
          <cell r="F1412" t="str">
            <v>UN</v>
          </cell>
          <cell r="G1412">
            <v>1</v>
          </cell>
          <cell r="H1412">
            <v>151.78</v>
          </cell>
          <cell r="I1412">
            <v>151.78</v>
          </cell>
        </row>
        <row r="1413">
          <cell r="D1413">
            <v>88264</v>
          </cell>
          <cell r="E1413" t="str">
            <v>ELETRICISTA COM ENCARGOS COMPLEMENTARES</v>
          </cell>
          <cell r="F1413" t="str">
            <v>H</v>
          </cell>
          <cell r="G1413">
            <v>0.5</v>
          </cell>
          <cell r="H1413">
            <v>28.593994000000002</v>
          </cell>
          <cell r="I1413">
            <v>14.296997000000001</v>
          </cell>
        </row>
        <row r="1414">
          <cell r="D1414">
            <v>88316</v>
          </cell>
          <cell r="E1414" t="str">
            <v>SERVENTE COM ENCARGOS COMPLEMENTARES</v>
          </cell>
          <cell r="F1414" t="str">
            <v>H</v>
          </cell>
          <cell r="G1414">
            <v>0.5</v>
          </cell>
          <cell r="H1414">
            <v>16.870282</v>
          </cell>
          <cell r="I1414">
            <v>8.4351409999999998</v>
          </cell>
        </row>
        <row r="1415">
          <cell r="D1415">
            <v>11977</v>
          </cell>
          <cell r="E1415" t="str">
            <v>DETECTOR DE TEMPERATURA TERMOVELOCIMETRO CONVENCIONAL, MODELO VR-T, MARCA VERIN OU SIMILAR</v>
          </cell>
          <cell r="F1415" t="str">
            <v>UN</v>
          </cell>
          <cell r="G1415" t="str">
            <v/>
          </cell>
          <cell r="I1415">
            <v>80.522137999999998</v>
          </cell>
        </row>
        <row r="1416">
          <cell r="D1416">
            <v>12849</v>
          </cell>
          <cell r="E1416" t="str">
            <v>DETECTOR DE TEMPERATURA TERMOVELOCIMETRO CONVENCIONAL, MODELO VR-T, MARCA VERIN OU SIMILAR</v>
          </cell>
          <cell r="F1416" t="str">
            <v>UN</v>
          </cell>
          <cell r="G1416">
            <v>1</v>
          </cell>
          <cell r="H1416">
            <v>57.79</v>
          </cell>
          <cell r="I1416">
            <v>57.79</v>
          </cell>
        </row>
        <row r="1417">
          <cell r="D1417">
            <v>88264</v>
          </cell>
          <cell r="E1417" t="str">
            <v>ELETRICISTA COM ENCARGOS COMPLEMENTARES</v>
          </cell>
          <cell r="F1417" t="str">
            <v>H</v>
          </cell>
          <cell r="G1417">
            <v>0.5</v>
          </cell>
          <cell r="H1417">
            <v>28.593994000000002</v>
          </cell>
          <cell r="I1417">
            <v>14.296997000000001</v>
          </cell>
        </row>
        <row r="1418">
          <cell r="D1418">
            <v>88316</v>
          </cell>
          <cell r="E1418" t="str">
            <v>SERVENTE COM ENCARGOS COMPLEMENTARES</v>
          </cell>
          <cell r="F1418" t="str">
            <v>H</v>
          </cell>
          <cell r="G1418">
            <v>0.5</v>
          </cell>
          <cell r="H1418">
            <v>16.870282</v>
          </cell>
          <cell r="I1418">
            <v>8.4351409999999998</v>
          </cell>
        </row>
        <row r="1419">
          <cell r="D1419">
            <v>95749</v>
          </cell>
          <cell r="E1419" t="str">
            <v>ELETRODUTO DE FERRO GALVANIZADO, CLASSE LEVE, DN 20 MM (3/4''), APARENTE, INSTALADO EM PAREDE - FORNECIMENTO E INSTALAÇÃO. AF_11/2016</v>
          </cell>
          <cell r="F1419" t="str">
            <v>M</v>
          </cell>
          <cell r="G1419" t="str">
            <v/>
          </cell>
          <cell r="I1419">
            <v>14.052308230000001</v>
          </cell>
        </row>
        <row r="1420">
          <cell r="D1420">
            <v>88247</v>
          </cell>
          <cell r="E1420" t="str">
            <v>AUXILIAR DE ELETRICISTA COM ENCARGOS COMPLEMENTARES</v>
          </cell>
          <cell r="F1420" t="str">
            <v>H</v>
          </cell>
          <cell r="G1420">
            <v>0.1615</v>
          </cell>
          <cell r="H1420">
            <v>21.476025999999997</v>
          </cell>
          <cell r="I1420">
            <v>3.4683781989999996</v>
          </cell>
        </row>
        <row r="1421">
          <cell r="D1421">
            <v>88264</v>
          </cell>
          <cell r="E1421" t="str">
            <v>ELETRICISTA COM ENCARGOS COMPLEMENTARES</v>
          </cell>
          <cell r="F1421" t="str">
            <v>H</v>
          </cell>
          <cell r="G1421">
            <v>0.1615</v>
          </cell>
          <cell r="H1421">
            <v>28.593994000000002</v>
          </cell>
          <cell r="I1421">
            <v>4.6179300310000002</v>
          </cell>
        </row>
        <row r="1422">
          <cell r="D1422">
            <v>91173</v>
          </cell>
          <cell r="E1422" t="str">
            <v>FIXAÇÃO DE TUBOS VERTICAIS DE PPR DIÂMETROS MENORES OU IGUAIS A 40 MM COM ABRAÇADEIRA METÁLICA RÍGIDA TIPO D 1/2", FIXADA EM PERFILADO EM ALVENARIA. AF_05/2015</v>
          </cell>
          <cell r="F1422" t="str">
            <v>M</v>
          </cell>
          <cell r="G1422">
            <v>2</v>
          </cell>
          <cell r="H1422" t="str">
            <v>1,03</v>
          </cell>
          <cell r="I1422">
            <v>2.06</v>
          </cell>
        </row>
        <row r="1423">
          <cell r="D1423">
            <v>21128</v>
          </cell>
          <cell r="E1423" t="str">
            <v>ELETRODUTO METALICO, EM ACABAMENTO GALVANIZADO ELETROLITICO LEVE, DIAMETRO 3/4", PAREDE DE 0,90 MM</v>
          </cell>
          <cell r="F1423" t="str">
            <v>M</v>
          </cell>
          <cell r="G1423">
            <v>1.05</v>
          </cell>
          <cell r="H1423" t="str">
            <v>3,72</v>
          </cell>
          <cell r="I1423">
            <v>3.9060000000000006</v>
          </cell>
        </row>
        <row r="1424">
          <cell r="D1424">
            <v>95746</v>
          </cell>
          <cell r="E1424" t="str">
            <v>ELETRODUTO DE FERRO GALVANIZADO, CLASSE LEVE, DN 25 MM (1''), APARENTE, INSTALADO EM TETO - FORNECIMENTO E INSTALAÇÃO. AF_11/2016</v>
          </cell>
          <cell r="F1424" t="str">
            <v>M</v>
          </cell>
          <cell r="G1424" t="str">
            <v/>
          </cell>
          <cell r="I1424">
            <v>11.441070734</v>
          </cell>
        </row>
        <row r="1425">
          <cell r="D1425">
            <v>88247</v>
          </cell>
          <cell r="E1425" t="str">
            <v>AUXILIAR DE ELETRICISTA COM ENCARGOS COMPLEMENTARES</v>
          </cell>
          <cell r="F1425" t="str">
            <v>H</v>
          </cell>
          <cell r="G1425">
            <v>8.6699999999999999E-2</v>
          </cell>
          <cell r="H1425">
            <v>21.476025999999997</v>
          </cell>
          <cell r="I1425">
            <v>1.8619714541999997</v>
          </cell>
        </row>
        <row r="1426">
          <cell r="D1426">
            <v>88264</v>
          </cell>
          <cell r="E1426" t="str">
            <v>ELETRICISTA COM ENCARGOS COMPLEMENTARES</v>
          </cell>
          <cell r="F1426" t="str">
            <v>H</v>
          </cell>
          <cell r="G1426">
            <v>8.6699999999999999E-2</v>
          </cell>
          <cell r="H1426">
            <v>28.593994000000002</v>
          </cell>
          <cell r="I1426">
            <v>2.4790992798000002</v>
          </cell>
        </row>
        <row r="1427">
          <cell r="D1427">
            <v>91170</v>
          </cell>
          <cell r="E1427" t="str">
            <v>FIXAÇÃO DE TUBOS HORIZONTAIS DE PVC, CPVC OU COBRE DIÂMETROS MENORES OU IGUAIS A 40 MM OU ELETROCALHAS ATÉ 150MM DE LARGURA, COM ABRAÇADEIRA METÁLICA RÍGIDA TIPO D 1/2, FIXADA EM PERFILADO EM LAJE. AF_05/2015</v>
          </cell>
          <cell r="F1427" t="str">
            <v>M</v>
          </cell>
          <cell r="G1427">
            <v>1</v>
          </cell>
          <cell r="H1427" t="str">
            <v>2,06</v>
          </cell>
          <cell r="I1427">
            <v>2.06</v>
          </cell>
        </row>
        <row r="1428">
          <cell r="D1428">
            <v>21136</v>
          </cell>
          <cell r="E1428" t="str">
            <v>ELETRODUTO METALICO, EM ACABAMENTO GALVANIZADO ELETROLITICO LEVE, DIAMETRO 1", PAREDE DE 0,90 MM</v>
          </cell>
          <cell r="F1428" t="str">
            <v>M</v>
          </cell>
          <cell r="G1428">
            <v>1.05</v>
          </cell>
          <cell r="H1428" t="str">
            <v>4,80</v>
          </cell>
          <cell r="I1428">
            <v>5.04</v>
          </cell>
        </row>
        <row r="1429">
          <cell r="D1429">
            <v>649</v>
          </cell>
          <cell r="E1429" t="str">
            <v>FIO RIGIDO ISOLADO EM PVC 1,5MM2 - 450/ 750V/ 70°C</v>
          </cell>
          <cell r="F1429" t="str">
            <v>M</v>
          </cell>
          <cell r="G1429" t="str">
            <v/>
          </cell>
          <cell r="I1429">
            <v>5.6742703599999995</v>
          </cell>
        </row>
        <row r="1430">
          <cell r="D1430">
            <v>938</v>
          </cell>
          <cell r="E1430" t="str">
            <v>FIO DE COBRE, SOLIDO, CLASSE 1, ISOLAÇÃO EM PVC/A, ANTICHAMA BWF-B, 450/750V, SEÇÃO NOMINAL 1,5 MM2</v>
          </cell>
          <cell r="F1430" t="str">
            <v>M</v>
          </cell>
          <cell r="G1430">
            <v>1.02</v>
          </cell>
          <cell r="H1430" t="str">
            <v>0,66</v>
          </cell>
          <cell r="I1430">
            <v>0.67320000000000002</v>
          </cell>
        </row>
        <row r="1431">
          <cell r="D1431">
            <v>88264</v>
          </cell>
          <cell r="E1431" t="str">
            <v>ELETRICISTA COM ENCARGOS COMPLEMENTARES</v>
          </cell>
          <cell r="F1431" t="str">
            <v>H</v>
          </cell>
          <cell r="G1431">
            <v>0.11</v>
          </cell>
          <cell r="H1431">
            <v>28.593994000000002</v>
          </cell>
          <cell r="I1431">
            <v>3.14533934</v>
          </cell>
        </row>
        <row r="1432">
          <cell r="D1432">
            <v>88316</v>
          </cell>
          <cell r="E1432" t="str">
            <v>SERVENTE COM ENCARGOS COMPLEMENTARES</v>
          </cell>
          <cell r="F1432" t="str">
            <v>H</v>
          </cell>
          <cell r="G1432">
            <v>0.11</v>
          </cell>
          <cell r="H1432">
            <v>16.870282</v>
          </cell>
          <cell r="I1432">
            <v>1.8557310199999999</v>
          </cell>
        </row>
        <row r="1433">
          <cell r="D1433">
            <v>92695</v>
          </cell>
          <cell r="E1433" t="str">
            <v>LUVA, EM FERRO GALVANIZADO, CONEXÃO ROSQUEADA, DN 20 (3/4"), INSTALADO EM RAMAIS E SUB-RAMAIS DE GÁS - FORNECIMENTO E INSTALAÇÃO. AF_12/2015</v>
          </cell>
          <cell r="F1433" t="str">
            <v>UN</v>
          </cell>
          <cell r="G1433" t="str">
            <v/>
          </cell>
          <cell r="I1433">
            <v>18.718533365999999</v>
          </cell>
        </row>
        <row r="1434">
          <cell r="D1434">
            <v>88248</v>
          </cell>
          <cell r="E1434" t="str">
            <v>AUXILIAR DE ENCANADOR OU BOMBEIRO HIDRÁULICO COM ENCARGOS COMPLEMENTARES</v>
          </cell>
          <cell r="F1434" t="str">
            <v>H</v>
          </cell>
          <cell r="G1434">
            <v>0.29699999999999999</v>
          </cell>
          <cell r="H1434">
            <v>20.132683999999998</v>
          </cell>
          <cell r="I1434">
            <v>5.9794071479999991</v>
          </cell>
        </row>
        <row r="1435">
          <cell r="D1435">
            <v>88267</v>
          </cell>
          <cell r="E1435" t="str">
            <v>ENCANADOR OU BOMBEIRO HIDRÁULICO COM ENCARGOS COMPLEMENTARES</v>
          </cell>
          <cell r="F1435" t="str">
            <v>H</v>
          </cell>
          <cell r="G1435">
            <v>0.29699999999999999</v>
          </cell>
          <cell r="H1435">
            <v>28.593994000000002</v>
          </cell>
          <cell r="I1435">
            <v>8.4924162180000007</v>
          </cell>
        </row>
        <row r="1436">
          <cell r="D1436">
            <v>3148</v>
          </cell>
          <cell r="E1436" t="str">
            <v>FITA VEDA ROSCA EM ROLOS DE 18 MM X 50 M (L X C)</v>
          </cell>
          <cell r="F1436" t="str">
            <v>UN</v>
          </cell>
          <cell r="G1436">
            <v>1.0999999999999999E-2</v>
          </cell>
          <cell r="H1436" t="str">
            <v>8,99</v>
          </cell>
          <cell r="I1436">
            <v>9.8889999999999992E-2</v>
          </cell>
        </row>
        <row r="1437">
          <cell r="D1437">
            <v>3909</v>
          </cell>
          <cell r="E1437" t="str">
            <v>LUVA DE FERRO GALVANIZADO, COM ROSCA BSP, DE 3/4"</v>
          </cell>
          <cell r="F1437" t="str">
            <v>UN</v>
          </cell>
          <cell r="G1437">
            <v>1</v>
          </cell>
          <cell r="H1437" t="str">
            <v>4,07</v>
          </cell>
          <cell r="I1437">
            <v>4.07</v>
          </cell>
        </row>
        <row r="1438">
          <cell r="D1438">
            <v>7307</v>
          </cell>
          <cell r="E1438" t="str">
            <v>FUNDO ANTICORROSIVO PARA METAIS FERROSOS (ZARCAO)</v>
          </cell>
          <cell r="F1438" t="str">
            <v>L</v>
          </cell>
          <cell r="G1438">
            <v>3.0000000000000001E-3</v>
          </cell>
          <cell r="H1438" t="str">
            <v>25,94</v>
          </cell>
          <cell r="I1438">
            <v>7.782E-2</v>
          </cell>
        </row>
        <row r="1439">
          <cell r="D1439">
            <v>92695</v>
          </cell>
          <cell r="E1439" t="str">
            <v>LUVA, EM FERRO GALVANIZADO, CONEXÃO ROSQUEADA, DN 20 (3/4"), INSTALADO EM RAMAIS E SUB-RAMAIS DE GÁS - FORNECIMENTO E INSTALAÇÃO. AF_12/2015</v>
          </cell>
          <cell r="F1439" t="str">
            <v>UN</v>
          </cell>
          <cell r="G1439" t="str">
            <v/>
          </cell>
          <cell r="I1439">
            <v>18.718533365999999</v>
          </cell>
        </row>
        <row r="1440">
          <cell r="D1440">
            <v>88248</v>
          </cell>
          <cell r="E1440" t="str">
            <v>AUXILIAR DE ENCANADOR OU BOMBEIRO HIDRÁULICO COM ENCARGOS COMPLEMENTARES</v>
          </cell>
          <cell r="F1440" t="str">
            <v>H</v>
          </cell>
          <cell r="G1440">
            <v>0.29699999999999999</v>
          </cell>
          <cell r="H1440">
            <v>20.132683999999998</v>
          </cell>
          <cell r="I1440">
            <v>5.9794071479999991</v>
          </cell>
        </row>
        <row r="1441">
          <cell r="D1441">
            <v>88267</v>
          </cell>
          <cell r="E1441" t="str">
            <v>ENCANADOR OU BOMBEIRO HIDRÁULICO COM ENCARGOS COMPLEMENTARES</v>
          </cell>
          <cell r="F1441" t="str">
            <v>H</v>
          </cell>
          <cell r="G1441">
            <v>0.29699999999999999</v>
          </cell>
          <cell r="H1441">
            <v>28.593994000000002</v>
          </cell>
          <cell r="I1441">
            <v>8.4924162180000007</v>
          </cell>
        </row>
        <row r="1442">
          <cell r="D1442">
            <v>3148</v>
          </cell>
          <cell r="E1442" t="str">
            <v>FITA VEDA ROSCA EM ROLOS DE 18 MM X 50 M (L X C)</v>
          </cell>
          <cell r="F1442" t="str">
            <v>UN</v>
          </cell>
          <cell r="G1442">
            <v>1.0999999999999999E-2</v>
          </cell>
          <cell r="H1442" t="str">
            <v>8,99</v>
          </cell>
          <cell r="I1442">
            <v>9.8889999999999992E-2</v>
          </cell>
        </row>
        <row r="1443">
          <cell r="D1443">
            <v>3909</v>
          </cell>
          <cell r="E1443" t="str">
            <v>LUVA DE FERRO GALVANIZADO, COM ROSCA BSP, DE 3/4"</v>
          </cell>
          <cell r="F1443" t="str">
            <v>UN</v>
          </cell>
          <cell r="G1443">
            <v>1</v>
          </cell>
          <cell r="H1443" t="str">
            <v>4,07</v>
          </cell>
          <cell r="I1443">
            <v>4.07</v>
          </cell>
        </row>
        <row r="1444">
          <cell r="D1444">
            <v>7307</v>
          </cell>
          <cell r="E1444" t="str">
            <v>FUNDO ANTICORROSIVO PARA METAIS FERROSOS (ZARCAO)</v>
          </cell>
          <cell r="F1444" t="str">
            <v>L</v>
          </cell>
          <cell r="G1444">
            <v>3.0000000000000001E-3</v>
          </cell>
          <cell r="H1444" t="str">
            <v>25,94</v>
          </cell>
          <cell r="I1444">
            <v>7.782E-2</v>
          </cell>
        </row>
        <row r="1445">
          <cell r="D1445">
            <v>92658</v>
          </cell>
          <cell r="E1445" t="str">
            <v>LUVA, EM FERRO GALVANIZADO, CONEXÃO ROSQUEADA, DN 25 (1"), INSTALADO EM REDE DE ALIMENTAÇÃO PARA SPRINKLER - FORNECIMENTO E INSTALAÇÃO. AF_12/2015</v>
          </cell>
          <cell r="F1445" t="str">
            <v>UN</v>
          </cell>
          <cell r="G1445" t="str">
            <v/>
          </cell>
          <cell r="I1445">
            <v>21.491420078000001</v>
          </cell>
        </row>
        <row r="1446">
          <cell r="D1446">
            <v>88248</v>
          </cell>
          <cell r="E1446" t="str">
            <v>AUXILIAR DE ENCANADOR OU BOMBEIRO HIDRÁULICO COM ENCARGOS COMPLEMENTARES</v>
          </cell>
          <cell r="F1446" t="str">
            <v>H</v>
          </cell>
          <cell r="G1446">
            <v>0.30099999999999999</v>
          </cell>
          <cell r="H1446">
            <v>20.132683999999998</v>
          </cell>
          <cell r="I1446">
            <v>6.0599378839999991</v>
          </cell>
        </row>
        <row r="1447">
          <cell r="D1447">
            <v>88267</v>
          </cell>
          <cell r="E1447" t="str">
            <v>ENCANADOR OU BOMBEIRO HIDRÁULICO COM ENCARGOS COMPLEMENTARES</v>
          </cell>
          <cell r="F1447" t="str">
            <v>H</v>
          </cell>
          <cell r="G1447">
            <v>0.30099999999999999</v>
          </cell>
          <cell r="H1447">
            <v>28.593994000000002</v>
          </cell>
          <cell r="I1447">
            <v>8.6067921940000005</v>
          </cell>
        </row>
        <row r="1448">
          <cell r="D1448">
            <v>3148</v>
          </cell>
          <cell r="E1448" t="str">
            <v>FITA VEDA ROSCA EM ROLOS DE 18 MM X 50 M (L X C)</v>
          </cell>
          <cell r="F1448" t="str">
            <v>UN</v>
          </cell>
          <cell r="G1448">
            <v>1.2999999999999999E-2</v>
          </cell>
          <cell r="H1448" t="str">
            <v>8,99</v>
          </cell>
          <cell r="I1448">
            <v>0.11687</v>
          </cell>
        </row>
        <row r="1449">
          <cell r="D1449">
            <v>3910</v>
          </cell>
          <cell r="E1449" t="str">
            <v>LUVA DE FERRO GALVANIZADO, COM ROSCA BSP, DE 1"</v>
          </cell>
          <cell r="F1449" t="str">
            <v>UN</v>
          </cell>
          <cell r="G1449">
            <v>1</v>
          </cell>
          <cell r="H1449" t="str">
            <v>6,63</v>
          </cell>
          <cell r="I1449">
            <v>6.63</v>
          </cell>
        </row>
        <row r="1450">
          <cell r="D1450">
            <v>7307</v>
          </cell>
          <cell r="E1450" t="str">
            <v>FUNDO ANTICORROSIVO PARA METAIS FERROSOS (ZARCAO)</v>
          </cell>
          <cell r="F1450" t="str">
            <v>L</v>
          </cell>
          <cell r="G1450">
            <v>3.0000000000000001E-3</v>
          </cell>
          <cell r="H1450" t="str">
            <v>25,94</v>
          </cell>
          <cell r="I1450">
            <v>7.782E-2</v>
          </cell>
        </row>
        <row r="1451">
          <cell r="D1451">
            <v>92939</v>
          </cell>
          <cell r="E1451" t="str">
            <v>LUVA DE REDUÇÃO, EM FERRO GALVANIZADO, 1" X 3/4", CONEXÃO ROSQUEADA, INSTALADO EM REDE DE ALIMENTAÇÃO PARA SPRINKLER - FORNECIMENTO E INSTALAÇÃO. AF_12/2015</v>
          </cell>
          <cell r="F1451" t="str">
            <v>UN</v>
          </cell>
          <cell r="G1451" t="str">
            <v/>
          </cell>
          <cell r="I1451">
            <v>21.541420077999998</v>
          </cell>
        </row>
        <row r="1452">
          <cell r="D1452">
            <v>88248</v>
          </cell>
          <cell r="E1452" t="str">
            <v>AUXILIAR DE ENCANADOR OU BOMBEIRO HIDRÁULICO COM ENCARGOS COMPLEMENTARES</v>
          </cell>
          <cell r="F1452" t="str">
            <v>H</v>
          </cell>
          <cell r="G1452">
            <v>0.30099999999999999</v>
          </cell>
          <cell r="H1452">
            <v>20.132683999999998</v>
          </cell>
          <cell r="I1452">
            <v>6.0599378839999991</v>
          </cell>
        </row>
        <row r="1453">
          <cell r="D1453">
            <v>88267</v>
          </cell>
          <cell r="E1453" t="str">
            <v>ENCANADOR OU BOMBEIRO HIDRÁULICO COM ENCARGOS COMPLEMENTARES</v>
          </cell>
          <cell r="F1453" t="str">
            <v>H</v>
          </cell>
          <cell r="G1453">
            <v>0.30099999999999999</v>
          </cell>
          <cell r="H1453">
            <v>28.593994000000002</v>
          </cell>
          <cell r="I1453">
            <v>8.6067921940000005</v>
          </cell>
        </row>
        <row r="1454">
          <cell r="D1454">
            <v>3148</v>
          </cell>
          <cell r="E1454" t="str">
            <v>FITA VEDA ROSCA EM ROLOS DE 18 MM X 50 M (L X C)</v>
          </cell>
          <cell r="F1454" t="str">
            <v>UN</v>
          </cell>
          <cell r="G1454">
            <v>1.2999999999999999E-2</v>
          </cell>
          <cell r="H1454" t="str">
            <v>8,99</v>
          </cell>
          <cell r="I1454">
            <v>0.11687</v>
          </cell>
        </row>
        <row r="1455">
          <cell r="D1455">
            <v>3919</v>
          </cell>
          <cell r="E1455" t="str">
            <v>LUVA DE REDUCAO DE FERRO GALVANIZADO, COM ROSCA BSP, DE 1" X 3/4"</v>
          </cell>
          <cell r="F1455" t="str">
            <v>UN</v>
          </cell>
          <cell r="G1455">
            <v>1</v>
          </cell>
          <cell r="H1455" t="str">
            <v>6,68</v>
          </cell>
          <cell r="I1455">
            <v>6.68</v>
          </cell>
        </row>
        <row r="1456">
          <cell r="D1456">
            <v>7307</v>
          </cell>
          <cell r="E1456" t="str">
            <v>FUNDO ANTICORROSIVO PARA METAIS FERROSOS (ZARCAO)</v>
          </cell>
          <cell r="F1456" t="str">
            <v>L</v>
          </cell>
          <cell r="G1456">
            <v>3.0000000000000001E-3</v>
          </cell>
          <cell r="H1456" t="str">
            <v>25,94</v>
          </cell>
          <cell r="I1456">
            <v>7.782E-2</v>
          </cell>
        </row>
        <row r="1457">
          <cell r="D1457">
            <v>8058</v>
          </cell>
          <cell r="E1457" t="str">
            <v xml:space="preserve">Central de alarme e detecção de incendio, capacidade: 8 laços, com 2 linhas, mod.VR-8L, Verin ou similar 
</v>
          </cell>
          <cell r="F1457" t="str">
            <v>UN</v>
          </cell>
          <cell r="I1457">
            <v>369.59399400000001</v>
          </cell>
        </row>
        <row r="1458">
          <cell r="D1458">
            <v>7627</v>
          </cell>
          <cell r="E1458" t="str">
            <v>Central de alarme e detecção de incendio, capacidade: 2 baterias, 8 laços, com 2 linhas, mod.VR-8L, Verin ou similar</v>
          </cell>
          <cell r="F1458" t="str">
            <v>UN</v>
          </cell>
          <cell r="G1458">
            <v>1</v>
          </cell>
          <cell r="H1458">
            <v>341</v>
          </cell>
          <cell r="I1458">
            <v>341</v>
          </cell>
        </row>
        <row r="1459">
          <cell r="D1459">
            <v>88264</v>
          </cell>
          <cell r="E1459" t="str">
            <v>ELETRICISTA COM ENCARGOS COMPLEMENTARES</v>
          </cell>
          <cell r="F1459" t="str">
            <v>H</v>
          </cell>
          <cell r="G1459">
            <v>1</v>
          </cell>
          <cell r="H1459">
            <v>28.593994000000002</v>
          </cell>
          <cell r="I1459">
            <v>28.593994000000002</v>
          </cell>
        </row>
        <row r="1473">
          <cell r="E1473" t="str">
            <v>ILUMINAÇÃO DE EMERGÊNCIA</v>
          </cell>
        </row>
        <row r="1474">
          <cell r="D1474">
            <v>11866</v>
          </cell>
          <cell r="E1474" t="str">
            <v>Luminária de emergência, de sobrepor, tipo balizamento com bloco autônomo, com autonomia de 3h, modelo LLE 1106-1DFB, da KBR ou similar</v>
          </cell>
          <cell r="F1474" t="str">
            <v>UND</v>
          </cell>
          <cell r="I1474">
            <v>190.24501000000001</v>
          </cell>
        </row>
        <row r="1475">
          <cell r="D1475">
            <v>88247</v>
          </cell>
          <cell r="E1475" t="str">
            <v>AUXILIAR DE ELETRICISTA COM ENCARGOS COMPLEMENTARES</v>
          </cell>
          <cell r="F1475" t="str">
            <v>H</v>
          </cell>
          <cell r="G1475">
            <v>0.5</v>
          </cell>
          <cell r="H1475">
            <v>21.476025999999997</v>
          </cell>
          <cell r="I1475">
            <v>10.738012999999999</v>
          </cell>
        </row>
        <row r="1476">
          <cell r="D1476">
            <v>88264</v>
          </cell>
          <cell r="E1476" t="str">
            <v>ELETRICISTA COM ENCARGOS COMPLEMENTARES</v>
          </cell>
          <cell r="F1476" t="str">
            <v>H</v>
          </cell>
          <cell r="G1476">
            <v>0.5</v>
          </cell>
          <cell r="H1476">
            <v>28.593994000000002</v>
          </cell>
          <cell r="I1476">
            <v>14.296997000000001</v>
          </cell>
        </row>
        <row r="1477">
          <cell r="D1477">
            <v>12699</v>
          </cell>
          <cell r="E1477" t="str">
            <v>Luminária de emergência, de sobrepor, tipo balizamento com bloco autônomo, com autonomia de 3h, modelo LLE 1106-1DFB, da KBR ou similar</v>
          </cell>
          <cell r="F1477" t="str">
            <v>UND</v>
          </cell>
          <cell r="G1477">
            <v>1</v>
          </cell>
          <cell r="H1477">
            <v>165.21</v>
          </cell>
          <cell r="I1477">
            <v>165.21</v>
          </cell>
        </row>
        <row r="1478">
          <cell r="D1478">
            <v>11867</v>
          </cell>
          <cell r="E1478" t="str">
            <v>Luminária de emergência, de sobrepor, tipo bloco autônomo, com autonomia de 1h, modelo LLE-LLEDDF, da KBR ou si</v>
          </cell>
          <cell r="F1478" t="str">
            <v>UND</v>
          </cell>
          <cell r="I1478">
            <v>140.79500999999999</v>
          </cell>
        </row>
        <row r="1479">
          <cell r="D1479">
            <v>88247</v>
          </cell>
          <cell r="E1479" t="str">
            <v>AUXILIAR DE ELETRICISTA COM ENCARGOS COMPLEMENTARES</v>
          </cell>
          <cell r="F1479" t="str">
            <v>H</v>
          </cell>
          <cell r="G1479">
            <v>0.5</v>
          </cell>
          <cell r="H1479">
            <v>21.476025999999997</v>
          </cell>
          <cell r="I1479">
            <v>10.738012999999999</v>
          </cell>
        </row>
        <row r="1480">
          <cell r="D1480">
            <v>88264</v>
          </cell>
          <cell r="E1480" t="str">
            <v>ELETRICISTA COM ENCARGOS COMPLEMENTARES</v>
          </cell>
          <cell r="F1480" t="str">
            <v>H</v>
          </cell>
          <cell r="G1480">
            <v>0.5</v>
          </cell>
          <cell r="H1480">
            <v>28.593994000000002</v>
          </cell>
          <cell r="I1480">
            <v>14.296997000000001</v>
          </cell>
        </row>
        <row r="1481">
          <cell r="D1481">
            <v>12700</v>
          </cell>
          <cell r="E1481" t="str">
            <v>Luminária de emergência, de sobrepor, tipo balizamento com bloco autônomo, com autonomia de 3h, modelo LLE 1106-1DFB, da KBR ou similar</v>
          </cell>
          <cell r="F1481" t="str">
            <v>UND</v>
          </cell>
          <cell r="G1481">
            <v>1</v>
          </cell>
          <cell r="H1481">
            <v>115.76</v>
          </cell>
          <cell r="I1481">
            <v>115.76</v>
          </cell>
        </row>
        <row r="1482">
          <cell r="D1482">
            <v>10363</v>
          </cell>
          <cell r="E1482" t="str">
            <v>Placa de sinalização em acrílico, dimensões 0.12 x 0.12 m, e=2mm</v>
          </cell>
          <cell r="F1482" t="str">
            <v>UND</v>
          </cell>
          <cell r="I1482">
            <v>71.773822500000009</v>
          </cell>
        </row>
        <row r="1483">
          <cell r="D1483">
            <v>2682</v>
          </cell>
          <cell r="E1483" t="str">
            <v>Parafuso c/ bucha S-6</v>
          </cell>
          <cell r="F1483" t="str">
            <v>UND</v>
          </cell>
          <cell r="G1483">
            <v>4</v>
          </cell>
          <cell r="H1483" t="str">
            <v>12,56</v>
          </cell>
          <cell r="I1483">
            <v>50.24</v>
          </cell>
        </row>
        <row r="1484">
          <cell r="D1484">
            <v>11143</v>
          </cell>
          <cell r="E1484" t="str">
            <v>Placa de sinalização em acrílico, dimensões 0.12 x 0.12 m, e=2mm</v>
          </cell>
          <cell r="F1484" t="str">
            <v>UND</v>
          </cell>
          <cell r="G1484">
            <v>1</v>
          </cell>
          <cell r="H1484">
            <v>14.49</v>
          </cell>
          <cell r="I1484">
            <v>14.49</v>
          </cell>
        </row>
        <row r="1485">
          <cell r="D1485">
            <v>88261</v>
          </cell>
          <cell r="E1485" t="str">
            <v>Carpinteiro de formas</v>
          </cell>
          <cell r="F1485" t="str">
            <v>H</v>
          </cell>
          <cell r="G1485">
            <v>0.25</v>
          </cell>
          <cell r="H1485">
            <v>28.175289999999997</v>
          </cell>
          <cell r="I1485">
            <v>7.0438224999999992</v>
          </cell>
        </row>
        <row r="1486">
          <cell r="D1486">
            <v>10363</v>
          </cell>
          <cell r="E1486" t="str">
            <v>Placa de sinalização em acrílico, dimensões 0.12 x 0.12 m, e=2mm</v>
          </cell>
          <cell r="F1486" t="str">
            <v>UND</v>
          </cell>
          <cell r="I1486">
            <v>71.773822500000009</v>
          </cell>
        </row>
        <row r="1487">
          <cell r="D1487">
            <v>2682</v>
          </cell>
          <cell r="E1487" t="str">
            <v>Parafuso c/ bucha S-6</v>
          </cell>
          <cell r="F1487" t="str">
            <v>UND</v>
          </cell>
          <cell r="G1487">
            <v>4</v>
          </cell>
          <cell r="H1487" t="str">
            <v>12,56</v>
          </cell>
          <cell r="I1487">
            <v>50.24</v>
          </cell>
        </row>
        <row r="1488">
          <cell r="D1488">
            <v>11143</v>
          </cell>
          <cell r="E1488" t="str">
            <v>Placa de sinalização em acrílico, dimensões 0.12 x 0.12 m, e=2mm</v>
          </cell>
          <cell r="F1488" t="str">
            <v>UND</v>
          </cell>
          <cell r="G1488">
            <v>1</v>
          </cell>
          <cell r="H1488">
            <v>14.49</v>
          </cell>
          <cell r="I1488">
            <v>14.49</v>
          </cell>
        </row>
        <row r="1489">
          <cell r="D1489">
            <v>88261</v>
          </cell>
          <cell r="E1489" t="str">
            <v>Carpinteiro de formas</v>
          </cell>
          <cell r="F1489" t="str">
            <v>H</v>
          </cell>
          <cell r="G1489">
            <v>0.25</v>
          </cell>
          <cell r="H1489">
            <v>28.175289999999997</v>
          </cell>
          <cell r="I1489">
            <v>7.0438224999999992</v>
          </cell>
        </row>
        <row r="1490">
          <cell r="D1490">
            <v>1512</v>
          </cell>
          <cell r="E1490" t="str">
            <v>Base decorativa para extintores</v>
          </cell>
          <cell r="F1490" t="str">
            <v>UND</v>
          </cell>
          <cell r="I1490">
            <v>46.216427600000003</v>
          </cell>
        </row>
        <row r="1491">
          <cell r="D1491">
            <v>264</v>
          </cell>
          <cell r="E1491" t="str">
            <v>Base decorativa para extintores</v>
          </cell>
          <cell r="F1491" t="str">
            <v>UND</v>
          </cell>
          <cell r="G1491">
            <v>1</v>
          </cell>
          <cell r="H1491">
            <v>41.67</v>
          </cell>
          <cell r="I1491">
            <v>41.67</v>
          </cell>
        </row>
        <row r="1492">
          <cell r="D1492">
            <v>88267</v>
          </cell>
          <cell r="E1492" t="str">
            <v>Encanador ou bombeiro hidraulico</v>
          </cell>
          <cell r="F1492" t="str">
            <v>H</v>
          </cell>
          <cell r="G1492">
            <v>0.1</v>
          </cell>
          <cell r="H1492">
            <v>28.593994000000002</v>
          </cell>
          <cell r="I1492">
            <v>2.8593994000000005</v>
          </cell>
        </row>
        <row r="1493">
          <cell r="D1493">
            <v>88316</v>
          </cell>
          <cell r="E1493" t="str">
            <v>Servente</v>
          </cell>
          <cell r="F1493" t="str">
            <v>H</v>
          </cell>
          <cell r="G1493">
            <v>0.1</v>
          </cell>
          <cell r="H1493">
            <v>16.870282</v>
          </cell>
          <cell r="I1493">
            <v>1.6870282000000001</v>
          </cell>
        </row>
        <row r="1494">
          <cell r="D1494">
            <v>9186</v>
          </cell>
          <cell r="E1494" t="str">
            <v>Adesivo indicativo de saída de fluxo de fuga, impresso no sistema digital refletivo</v>
          </cell>
          <cell r="F1494" t="str">
            <v>M2</v>
          </cell>
          <cell r="I1494">
            <v>317.19923947999996</v>
          </cell>
        </row>
        <row r="1495">
          <cell r="D1495">
            <v>9475</v>
          </cell>
          <cell r="E1495" t="str">
            <v>Adesivo indicativo de saída de fluxo de fuga, impresso no sistema digital refletivo</v>
          </cell>
          <cell r="F1495" t="str">
            <v>M2</v>
          </cell>
          <cell r="G1495">
            <v>1</v>
          </cell>
          <cell r="H1495">
            <v>311.08999999999997</v>
          </cell>
          <cell r="I1495">
            <v>311.08999999999997</v>
          </cell>
        </row>
        <row r="1496">
          <cell r="E1496" t="str">
            <v>INSTALAÇÕES DE TV DE VIGILÂNCIA - CFTV</v>
          </cell>
        </row>
        <row r="1497">
          <cell r="D1497">
            <v>7138</v>
          </cell>
          <cell r="E1497" t="str">
            <v>FORNECIMENTO E LANÇAMENTO DE CABO UTP 4 PARES CAT 6</v>
          </cell>
          <cell r="F1497" t="str">
            <v>M</v>
          </cell>
          <cell r="I1497">
            <v>6.1092394799999994</v>
          </cell>
        </row>
        <row r="1498">
          <cell r="D1498">
            <v>49</v>
          </cell>
          <cell r="E1498" t="str">
            <v>Cabista para instalação telefônica</v>
          </cell>
          <cell r="F1498" t="str">
            <v>H</v>
          </cell>
          <cell r="G1498">
            <v>0.14000000000000001</v>
          </cell>
          <cell r="H1498">
            <v>5.96</v>
          </cell>
          <cell r="I1498">
            <v>0.83440000000000003</v>
          </cell>
        </row>
        <row r="1499">
          <cell r="D1499">
            <v>6477</v>
          </cell>
          <cell r="E1499" t="str">
            <v>Cabo UTP - 4 pares-categoria 6 (p/cabeam.estruturado)</v>
          </cell>
          <cell r="F1499" t="str">
            <v>M</v>
          </cell>
          <cell r="G1499">
            <v>1.05</v>
          </cell>
          <cell r="H1499">
            <v>1.7</v>
          </cell>
          <cell r="I1499">
            <v>1.7849999999999999</v>
          </cell>
        </row>
        <row r="1500">
          <cell r="D1500">
            <v>333</v>
          </cell>
          <cell r="E1500" t="str">
            <v>Arame galvanizado 14 bwg, d = 2,11 mm (0,026 kg/m)</v>
          </cell>
          <cell r="F1500" t="str">
            <v>KG</v>
          </cell>
          <cell r="G1500">
            <v>0.1</v>
          </cell>
          <cell r="H1500" t="str">
            <v>11,28</v>
          </cell>
          <cell r="I1500">
            <v>1.1279999999999999</v>
          </cell>
        </row>
        <row r="1501">
          <cell r="D1501">
            <v>88316</v>
          </cell>
          <cell r="E1501" t="str">
            <v>SERVENTE COM ENCARGOS COMPLEMENTARES</v>
          </cell>
          <cell r="F1501" t="str">
            <v>H</v>
          </cell>
          <cell r="G1501">
            <v>0.14000000000000001</v>
          </cell>
          <cell r="H1501">
            <v>16.870282</v>
          </cell>
          <cell r="I1501">
            <v>2.36183948</v>
          </cell>
        </row>
        <row r="1502">
          <cell r="D1502" t="str">
            <v>COMP 025</v>
          </cell>
          <cell r="E1502" t="str">
            <v>CAIXA DE PROTEÇÃO PARA CÂMERA</v>
          </cell>
          <cell r="I1502">
            <v>63.335746</v>
          </cell>
        </row>
        <row r="1503">
          <cell r="D1503">
            <v>88243</v>
          </cell>
          <cell r="E1503" t="str">
            <v>AJUDANTE ESPECIALIZADO COM ENCARGOS COMPLEMENTARES</v>
          </cell>
          <cell r="F1503" t="str">
            <v>H</v>
          </cell>
          <cell r="G1503">
            <v>1</v>
          </cell>
          <cell r="H1503">
            <v>18.335746</v>
          </cell>
          <cell r="I1503">
            <v>18.335746</v>
          </cell>
        </row>
        <row r="1504">
          <cell r="D1504" t="str">
            <v>COT013</v>
          </cell>
          <cell r="E1504" t="str">
            <v>CAIXA DE PROTEÇÃO PARA CÂMERA</v>
          </cell>
          <cell r="F1504" t="str">
            <v>UN</v>
          </cell>
          <cell r="G1504">
            <v>1</v>
          </cell>
          <cell r="H1504">
            <v>45</v>
          </cell>
          <cell r="I1504">
            <v>45</v>
          </cell>
        </row>
        <row r="1505">
          <cell r="D1505">
            <v>743</v>
          </cell>
          <cell r="E1505" t="str">
            <v>CAIXA DE PASSAGEM PVC, 4" X 4" CM, EMBUTIR, P/ELETRODUTO</v>
          </cell>
          <cell r="F1505" t="str">
            <v>UN</v>
          </cell>
          <cell r="I1505">
            <v>16.6392828</v>
          </cell>
        </row>
        <row r="1506">
          <cell r="D1506">
            <v>1873</v>
          </cell>
          <cell r="E1506" t="str">
            <v>CAIXA DE PASSAGEM, EM PVC, DE 4" X 4", PARA ELETRODUTO FLEXIVEL CORRUGADO</v>
          </cell>
          <cell r="F1506" t="str">
            <v>UN</v>
          </cell>
          <cell r="G1506">
            <v>1</v>
          </cell>
          <cell r="H1506" t="str">
            <v>3,00</v>
          </cell>
          <cell r="I1506">
            <v>3</v>
          </cell>
        </row>
        <row r="1507">
          <cell r="D1507">
            <v>88264</v>
          </cell>
          <cell r="E1507" t="str">
            <v>ELETRICISTA COM ENCARGOS COMPLEMENTARES</v>
          </cell>
          <cell r="F1507" t="str">
            <v>H</v>
          </cell>
          <cell r="G1507">
            <v>0.3</v>
          </cell>
          <cell r="H1507">
            <v>28.593994000000002</v>
          </cell>
          <cell r="I1507">
            <v>8.578198200000001</v>
          </cell>
        </row>
        <row r="1508">
          <cell r="D1508">
            <v>88316</v>
          </cell>
          <cell r="E1508" t="str">
            <v>SERVENTE COM ENCARGOS COMPLEMENTARES</v>
          </cell>
          <cell r="F1508" t="str">
            <v>H</v>
          </cell>
          <cell r="G1508">
            <v>0.3</v>
          </cell>
          <cell r="H1508">
            <v>16.870282</v>
          </cell>
          <cell r="I1508">
            <v>5.0610846</v>
          </cell>
        </row>
        <row r="1509">
          <cell r="D1509">
            <v>8677</v>
          </cell>
          <cell r="E1509" t="str">
            <v>CÂMERA DE CFTV HD COM LENTE VARIFOCAL , SENS. 1 LUX, COM ABERTURA DE 90°</v>
          </cell>
          <cell r="F1509" t="str">
            <v>UN</v>
          </cell>
          <cell r="I1509">
            <v>691.68999999999994</v>
          </cell>
        </row>
        <row r="1510">
          <cell r="D1510">
            <v>6698</v>
          </cell>
          <cell r="E1510" t="str">
            <v>Técnico em informática - Fonte SEINFRA - ref. mês 01/17</v>
          </cell>
          <cell r="F1510" t="str">
            <v>H</v>
          </cell>
          <cell r="G1510">
            <v>8</v>
          </cell>
          <cell r="H1510">
            <v>10.16</v>
          </cell>
          <cell r="I1510">
            <v>81.28</v>
          </cell>
        </row>
        <row r="1511">
          <cell r="D1511">
            <v>7540</v>
          </cell>
          <cell r="E1511" t="str">
            <v>Câmera infravermelho CCD Sony 1/3 super HAD, 420TVL, 25 metros, VM 300 IR25, cod.6250, Intelbras ou similar</v>
          </cell>
          <cell r="F1511" t="str">
            <v>UN</v>
          </cell>
          <cell r="G1511">
            <v>1</v>
          </cell>
          <cell r="H1511">
            <v>610.41</v>
          </cell>
          <cell r="I1511">
            <v>610.41</v>
          </cell>
        </row>
        <row r="1512">
          <cell r="D1512" t="str">
            <v>COMP 026</v>
          </cell>
          <cell r="E1512" t="str">
            <v>CERTIFICAÇÃO DE CABEAMENTO</v>
          </cell>
          <cell r="F1512" t="str">
            <v>UN</v>
          </cell>
          <cell r="I1512">
            <v>23.68</v>
          </cell>
        </row>
        <row r="1513">
          <cell r="D1513">
            <v>10322</v>
          </cell>
          <cell r="E1513" t="str">
            <v>CERTIFICAÇÃO DE REDE CABEAMENTO ESTRUTURADO (REF: OBRA SERGIPETEC)</v>
          </cell>
          <cell r="F1513" t="str">
            <v>UN</v>
          </cell>
          <cell r="G1513">
            <v>1</v>
          </cell>
          <cell r="H1513">
            <v>23.68</v>
          </cell>
          <cell r="I1513">
            <v>23.68</v>
          </cell>
        </row>
        <row r="1514">
          <cell r="D1514">
            <v>95818</v>
          </cell>
          <cell r="E1514" t="str">
            <v>CONDULETE DE PVC, TIPO X, PARA ELETRODUTO DE PVC SOLDÁVEL DN 32 MM (1''), APARENTE - FORNECIMENTO E INSTALAÇÃO. AF_11/2016</v>
          </cell>
          <cell r="F1514" t="str">
            <v>UN</v>
          </cell>
          <cell r="G1514" t="str">
            <v/>
          </cell>
          <cell r="I1514">
            <v>36.354113744000003</v>
          </cell>
        </row>
        <row r="1515">
          <cell r="D1515">
            <v>88247</v>
          </cell>
          <cell r="E1515" t="str">
            <v>AUXILIAR DE ELETRICISTA COM ENCARGOS COMPLEMENTARES</v>
          </cell>
          <cell r="F1515" t="str">
            <v>H</v>
          </cell>
          <cell r="G1515">
            <v>0.48720000000000002</v>
          </cell>
          <cell r="H1515">
            <v>21.476025999999997</v>
          </cell>
          <cell r="I1515">
            <v>10.4631198672</v>
          </cell>
        </row>
        <row r="1516">
          <cell r="D1516">
            <v>88264</v>
          </cell>
          <cell r="E1516" t="str">
            <v>ELETRICISTA COM ENCARGOS COMPLEMENTARES</v>
          </cell>
          <cell r="F1516" t="str">
            <v>H</v>
          </cell>
          <cell r="G1516">
            <v>0.48720000000000002</v>
          </cell>
          <cell r="H1516">
            <v>28.593994000000002</v>
          </cell>
          <cell r="I1516">
            <v>13.930993876800002</v>
          </cell>
        </row>
        <row r="1517">
          <cell r="D1517">
            <v>11950</v>
          </cell>
          <cell r="E1517" t="str">
            <v>BUCHA DE NYLON SEM ABA S6, COM PARAFUSO DE 4,20 X 40 MM EM ACO ZINCADO COM ROSCA SOBERBA, CABECA CHATA E FENDA PHILLIPS</v>
          </cell>
          <cell r="F1517" t="str">
            <v>UN</v>
          </cell>
          <cell r="G1517">
            <v>2</v>
          </cell>
          <cell r="H1517" t="str">
            <v>0,16</v>
          </cell>
          <cell r="I1517">
            <v>0.32</v>
          </cell>
        </row>
        <row r="1518">
          <cell r="D1518">
            <v>39345</v>
          </cell>
          <cell r="E1518" t="str">
            <v>CONDULETE EM PVC, TIPO "X", SEM TAMPA, DE 1"</v>
          </cell>
          <cell r="F1518" t="str">
            <v>UN</v>
          </cell>
          <cell r="G1518">
            <v>1</v>
          </cell>
          <cell r="H1518" t="str">
            <v>11,64</v>
          </cell>
          <cell r="I1518">
            <v>11.64</v>
          </cell>
        </row>
        <row r="1519">
          <cell r="D1519" t="str">
            <v>COMP 010</v>
          </cell>
          <cell r="E1519" t="str">
            <v>CONECTOR PARA CONDULETE MÚLTIPLO EM PVC TIPO TOP DA TIGRE OU SIMILAR (UNIDUTE) Ø1".</v>
          </cell>
          <cell r="F1519" t="str">
            <v>UN</v>
          </cell>
          <cell r="G1519" t="str">
            <v/>
          </cell>
          <cell r="I1519">
            <v>4.9064276000000007</v>
          </cell>
        </row>
        <row r="1520">
          <cell r="D1520">
            <v>88316</v>
          </cell>
          <cell r="E1520" t="str">
            <v>SERVENTE COM ENCARGOS COMPLEMENTARES</v>
          </cell>
          <cell r="F1520" t="str">
            <v>H</v>
          </cell>
          <cell r="G1520">
            <v>0.1</v>
          </cell>
          <cell r="H1520">
            <v>16.870282</v>
          </cell>
          <cell r="I1520">
            <v>1.6870282000000001</v>
          </cell>
        </row>
        <row r="1521">
          <cell r="D1521">
            <v>88264</v>
          </cell>
          <cell r="E1521" t="str">
            <v>ELETRICISTA COM ENCARGOS COMPLEMENTARES</v>
          </cell>
          <cell r="F1521" t="str">
            <v>H</v>
          </cell>
          <cell r="G1521">
            <v>0.1</v>
          </cell>
          <cell r="H1521">
            <v>28.593994000000002</v>
          </cell>
          <cell r="I1521">
            <v>2.8593994000000005</v>
          </cell>
        </row>
        <row r="1522">
          <cell r="D1522" t="str">
            <v>COT021</v>
          </cell>
          <cell r="E1522" t="str">
            <v>CONECTOR PARA CONDULETE MÚLTIPLO EM PVC TIPO TOP DA TIGRE OU SIMILAR (UNIDUTE) Ø1".</v>
          </cell>
          <cell r="F1522" t="str">
            <v>UN</v>
          </cell>
          <cell r="G1522">
            <v>1</v>
          </cell>
          <cell r="H1522">
            <v>0.36</v>
          </cell>
          <cell r="I1522">
            <v>0.36</v>
          </cell>
        </row>
        <row r="1523">
          <cell r="D1523">
            <v>91868</v>
          </cell>
          <cell r="E1523" t="str">
            <v>ELETRODUTO RÍGIDO ROSCÁVEL, PVC, DN 32 MM (1"), PARA CIRCUITOS TERMINAIS, INSTALADO EM LAJE - FORNECIMENTO E INSTALAÇÃO. AF_12/2015</v>
          </cell>
          <cell r="F1523" t="str">
            <v>M</v>
          </cell>
          <cell r="G1523" t="str">
            <v/>
          </cell>
          <cell r="I1523">
            <v>9.9896825199999988</v>
          </cell>
        </row>
        <row r="1524">
          <cell r="D1524">
            <v>88247</v>
          </cell>
          <cell r="E1524" t="str">
            <v>AUXILIAR DE ELETRICISTA COM ENCARGOS COMPLEMENTARES</v>
          </cell>
          <cell r="F1524" t="str">
            <v>H</v>
          </cell>
          <cell r="G1524">
            <v>0.126</v>
          </cell>
          <cell r="H1524">
            <v>21.476025999999997</v>
          </cell>
          <cell r="I1524">
            <v>2.7059792759999999</v>
          </cell>
        </row>
        <row r="1525">
          <cell r="D1525">
            <v>88264</v>
          </cell>
          <cell r="E1525" t="str">
            <v>ELETRICISTA COM ENCARGOS COMPLEMENTARES</v>
          </cell>
          <cell r="F1525" t="str">
            <v>H</v>
          </cell>
          <cell r="G1525">
            <v>0.126</v>
          </cell>
          <cell r="H1525">
            <v>28.593994000000002</v>
          </cell>
          <cell r="I1525">
            <v>3.6028432440000002</v>
          </cell>
        </row>
        <row r="1526">
          <cell r="D1526">
            <v>2685</v>
          </cell>
          <cell r="E1526" t="str">
            <v>ELETRODUTO DE PVC RIGIDO ROSCAVEL DE 1 ", SEM LUVA</v>
          </cell>
          <cell r="F1526" t="str">
            <v>M</v>
          </cell>
          <cell r="G1526">
            <v>1.0169999999999999</v>
          </cell>
          <cell r="H1526" t="str">
            <v>3,60</v>
          </cell>
          <cell r="I1526">
            <v>3.6611999999999996</v>
          </cell>
        </row>
        <row r="1527">
          <cell r="D1527">
            <v>34562</v>
          </cell>
          <cell r="E1527" t="str">
            <v>ARAME RECOZIDO 16 BWG, 1,60 MM (0,016 KG/M)</v>
          </cell>
          <cell r="F1527" t="str">
            <v>KG</v>
          </cell>
          <cell r="G1527">
            <v>2E-3</v>
          </cell>
          <cell r="H1527" t="str">
            <v>9,83</v>
          </cell>
          <cell r="I1527">
            <v>1.966E-2</v>
          </cell>
        </row>
        <row r="1528">
          <cell r="D1528">
            <v>91836</v>
          </cell>
          <cell r="E1528" t="str">
            <v>ELETRODUTO FLEXÍVEL CORRUGADO, PVC, DN 32 MM (1"), PARA CIRCUITOS TERMINAIS, INSTALADO EM FORRO - FORNECIMENTO E INSTALAÇÃO. AF_12/2015</v>
          </cell>
          <cell r="F1528" t="str">
            <v>M</v>
          </cell>
          <cell r="G1528" t="str">
            <v/>
          </cell>
          <cell r="I1528">
            <v>8.843301799999999</v>
          </cell>
        </row>
        <row r="1529">
          <cell r="D1529">
            <v>88247</v>
          </cell>
          <cell r="E1529" t="str">
            <v>AUXILIAR DE ELETRICISTA COM ENCARGOS COMPLEMENTARES</v>
          </cell>
          <cell r="F1529" t="str">
            <v>H</v>
          </cell>
          <cell r="G1529">
            <v>0.09</v>
          </cell>
          <cell r="H1529">
            <v>21.476025999999997</v>
          </cell>
          <cell r="I1529">
            <v>1.9328423399999997</v>
          </cell>
        </row>
        <row r="1530">
          <cell r="D1530">
            <v>88264</v>
          </cell>
          <cell r="E1530" t="str">
            <v>ELETRICISTA COM ENCARGOS COMPLEMENTARES</v>
          </cell>
          <cell r="F1530" t="str">
            <v>H</v>
          </cell>
          <cell r="G1530">
            <v>0.09</v>
          </cell>
          <cell r="H1530">
            <v>28.593994000000002</v>
          </cell>
          <cell r="I1530">
            <v>2.57345946</v>
          </cell>
        </row>
        <row r="1531">
          <cell r="D1531">
            <v>91170</v>
          </cell>
          <cell r="E1531" t="str">
            <v>FIXAÇÃO DE TUBOS HORIZONTAIS DE PVC, CPVC OU COBRE DIÂMETROS MENORES OU IGUAIS A 40 MM OU ELETROCALHAS ATÉ 150MM DE LARGURA, COM ABRAÇADEIRA METÁLICA RÍGIDA TIPO D 1/2, FIXADA EM PERFILADO EM LAJE. AF_05/2015</v>
          </cell>
          <cell r="F1531" t="str">
            <v>M</v>
          </cell>
          <cell r="G1531">
            <v>1</v>
          </cell>
          <cell r="H1531" t="str">
            <v>2,06</v>
          </cell>
          <cell r="I1531">
            <v>2.06</v>
          </cell>
        </row>
        <row r="1532">
          <cell r="D1532">
            <v>2690</v>
          </cell>
          <cell r="E1532" t="str">
            <v>ELETRODUTO PVC FLEXIVEL CORRUGADO, COR AMARELA, DE 32 MM</v>
          </cell>
          <cell r="F1532" t="str">
            <v>M</v>
          </cell>
          <cell r="G1532">
            <v>1.1000000000000001</v>
          </cell>
          <cell r="H1532" t="str">
            <v>2,07</v>
          </cell>
          <cell r="I1532">
            <v>2.2770000000000001</v>
          </cell>
        </row>
        <row r="1533">
          <cell r="D1533" t="str">
            <v>COMP 027</v>
          </cell>
          <cell r="E1533" t="str">
            <v>NVR</v>
          </cell>
          <cell r="F1533" t="str">
            <v>UN</v>
          </cell>
          <cell r="I1533">
            <v>1905.0070020000001</v>
          </cell>
        </row>
        <row r="1534">
          <cell r="D1534">
            <v>88247</v>
          </cell>
          <cell r="E1534" t="str">
            <v>AUXILIAR DE ELETRICISTA COM ENCARGOS COMPLEMENTARES</v>
          </cell>
          <cell r="F1534" t="str">
            <v>H</v>
          </cell>
          <cell r="G1534">
            <v>0.1</v>
          </cell>
          <cell r="H1534">
            <v>21.476025999999997</v>
          </cell>
          <cell r="I1534">
            <v>2.1476025999999999</v>
          </cell>
        </row>
        <row r="1535">
          <cell r="D1535">
            <v>88264</v>
          </cell>
          <cell r="E1535" t="str">
            <v>ELETRICISTA COM ENCARGOS COMPLEMENTARES</v>
          </cell>
          <cell r="F1535" t="str">
            <v>H</v>
          </cell>
          <cell r="G1535">
            <v>0.1</v>
          </cell>
          <cell r="H1535">
            <v>28.593994000000002</v>
          </cell>
          <cell r="I1535">
            <v>2.8593994000000005</v>
          </cell>
        </row>
        <row r="1536">
          <cell r="D1536" t="str">
            <v>COT016</v>
          </cell>
          <cell r="E1536" t="str">
            <v>NVR</v>
          </cell>
          <cell r="F1536" t="str">
            <v>UN</v>
          </cell>
          <cell r="G1536">
            <v>1</v>
          </cell>
          <cell r="H1536">
            <v>1900</v>
          </cell>
          <cell r="I1536">
            <v>1900</v>
          </cell>
        </row>
        <row r="1537">
          <cell r="D1537" t="str">
            <v>COMP 028</v>
          </cell>
          <cell r="E1537" t="str">
            <v>ORGANIZADOR DE CABOS PARA RACK 19"</v>
          </cell>
          <cell r="F1537" t="str">
            <v>UN</v>
          </cell>
          <cell r="I1537">
            <v>24.128798800000002</v>
          </cell>
        </row>
        <row r="1538">
          <cell r="D1538">
            <v>1089</v>
          </cell>
          <cell r="E1538" t="str">
            <v>GUIA DE CABOS FECHADO 19" 1U</v>
          </cell>
          <cell r="F1538" t="str">
            <v>UN</v>
          </cell>
          <cell r="G1538">
            <v>1</v>
          </cell>
          <cell r="H1538">
            <v>18.41</v>
          </cell>
          <cell r="I1538">
            <v>18.41</v>
          </cell>
        </row>
        <row r="1539">
          <cell r="D1539">
            <v>88264</v>
          </cell>
          <cell r="E1539" t="str">
            <v>ELETRICISTA COM ENCARGOS COMPLEMENTARES</v>
          </cell>
          <cell r="F1539" t="str">
            <v>H</v>
          </cell>
          <cell r="G1539">
            <v>0.2</v>
          </cell>
          <cell r="H1539">
            <v>28.593994000000002</v>
          </cell>
          <cell r="I1539">
            <v>5.718798800000001</v>
          </cell>
        </row>
        <row r="1540">
          <cell r="D1540">
            <v>11229</v>
          </cell>
          <cell r="E1540" t="str">
            <v>FORNECIMENTO E INSTALAÇÃO DE PATH PANEL COM 24 PORTAS CAT.6</v>
          </cell>
          <cell r="F1540" t="str">
            <v>UN</v>
          </cell>
          <cell r="I1540">
            <v>546.06542300000001</v>
          </cell>
        </row>
        <row r="1541">
          <cell r="D1541">
            <v>49</v>
          </cell>
          <cell r="E1541" t="str">
            <v>CABISTA PATA INSTALAÇÃO TELEFÔNICA</v>
          </cell>
          <cell r="F1541" t="str">
            <v>H</v>
          </cell>
          <cell r="G1541">
            <v>1.5</v>
          </cell>
          <cell r="H1541">
            <v>5.96</v>
          </cell>
          <cell r="I1541">
            <v>8.94</v>
          </cell>
        </row>
        <row r="1542">
          <cell r="D1542">
            <v>73040</v>
          </cell>
          <cell r="E1542" t="str">
            <v>PATH PANEL 24 PORTAS CAT 6E</v>
          </cell>
          <cell r="F1542" t="str">
            <v>UN</v>
          </cell>
          <cell r="G1542">
            <v>1</v>
          </cell>
          <cell r="H1542">
            <v>511.82</v>
          </cell>
          <cell r="I1542">
            <v>511.82</v>
          </cell>
        </row>
        <row r="1543">
          <cell r="D1543">
            <v>88316</v>
          </cell>
          <cell r="E1543" t="str">
            <v>SERVENTE COM ENCARGOS COMPLEMENTARES</v>
          </cell>
          <cell r="F1543" t="str">
            <v>H</v>
          </cell>
          <cell r="G1543">
            <v>1.5</v>
          </cell>
          <cell r="H1543">
            <v>16.870282</v>
          </cell>
          <cell r="I1543">
            <v>25.305422999999998</v>
          </cell>
        </row>
        <row r="1544">
          <cell r="D1544">
            <v>90460</v>
          </cell>
          <cell r="E1544" t="str">
            <v>PERFILADO DE SEÇÃO 38X76MM PARA SUPORTE DE ATÉ 3 TUBOS HORIZONTAIS. AF_05/2015</v>
          </cell>
          <cell r="F1544" t="str">
            <v>M</v>
          </cell>
          <cell r="I1544">
            <v>21.659037147999999</v>
          </cell>
        </row>
        <row r="1545">
          <cell r="D1545">
            <v>11267</v>
          </cell>
          <cell r="E1545" t="str">
            <v>ARRUELA REDONDA DE LATÃO, DIAMETRO EXTERNO= 34MM, ESPESSURA= 2,5MM, DIAMETRO DO FURO= 17MM</v>
          </cell>
          <cell r="F1545" t="str">
            <v>UN</v>
          </cell>
          <cell r="G1545">
            <v>3</v>
          </cell>
          <cell r="H1545" t="str">
            <v>5,69</v>
          </cell>
          <cell r="I1545">
            <v>17.07</v>
          </cell>
        </row>
        <row r="1546">
          <cell r="D1546">
            <v>11976</v>
          </cell>
          <cell r="E1546" t="str">
            <v>CHUMBADOR, DIAMETRO 1/4" COM PARAFUSO 1/4" X 40MM</v>
          </cell>
          <cell r="F1546" t="str">
            <v>UN</v>
          </cell>
          <cell r="G1546">
            <v>1</v>
          </cell>
          <cell r="H1546" t="str">
            <v>0,48</v>
          </cell>
          <cell r="I1546">
            <v>0.48</v>
          </cell>
        </row>
        <row r="1547">
          <cell r="D1547">
            <v>39029</v>
          </cell>
          <cell r="E1547" t="str">
            <v>PERFILADO PERFURADO DUPLO 38 X 76MM, CHAPA 22</v>
          </cell>
          <cell r="F1547" t="str">
            <v>M</v>
          </cell>
          <cell r="G1547">
            <v>0.12</v>
          </cell>
          <cell r="H1547" t="str">
            <v>9,27</v>
          </cell>
          <cell r="I1547">
            <v>1.1123999999999998</v>
          </cell>
        </row>
        <row r="1548">
          <cell r="D1548">
            <v>39996</v>
          </cell>
          <cell r="E1548" t="str">
            <v>VERGALHAO ZINCADO ROSCA TOTAL, 1/4" (6,3MM)</v>
          </cell>
          <cell r="F1548" t="str">
            <v>M</v>
          </cell>
          <cell r="G1548">
            <v>0.45</v>
          </cell>
          <cell r="H1548" t="str">
            <v>2,07</v>
          </cell>
          <cell r="I1548">
            <v>0.93149999999999999</v>
          </cell>
        </row>
        <row r="1549">
          <cell r="D1549">
            <v>39997</v>
          </cell>
          <cell r="E1549" t="str">
            <v>PORCA ZINCADA, SEXTAVADA, DIAMETRO 1/4"</v>
          </cell>
          <cell r="F1549" t="str">
            <v>UN</v>
          </cell>
          <cell r="G1549">
            <v>3</v>
          </cell>
          <cell r="H1549" t="str">
            <v>0,12</v>
          </cell>
          <cell r="I1549">
            <v>0.36</v>
          </cell>
        </row>
        <row r="1550">
          <cell r="D1550">
            <v>88248</v>
          </cell>
          <cell r="E1550" t="str">
            <v>AUXILIAR DE ENCANADOR OU BOMBEIRO HIDRAULICO COM ENCARGOS COMPLEMENTARES</v>
          </cell>
          <cell r="F1550" t="str">
            <v>H</v>
          </cell>
          <cell r="G1550">
            <v>8.0000000000000002E-3</v>
          </cell>
          <cell r="H1550">
            <v>20.132683999999998</v>
          </cell>
          <cell r="I1550">
            <v>0.16106147199999998</v>
          </cell>
        </row>
        <row r="1551">
          <cell r="D1551">
            <v>88267</v>
          </cell>
          <cell r="E1551" t="str">
            <v>ENCANADOR OU BOMBEIRO HIDRÁULICO</v>
          </cell>
          <cell r="F1551" t="str">
            <v>H</v>
          </cell>
          <cell r="G1551">
            <v>5.3999999999999999E-2</v>
          </cell>
          <cell r="H1551">
            <v>28.593994000000002</v>
          </cell>
          <cell r="I1551">
            <v>1.5440756760000001</v>
          </cell>
        </row>
        <row r="1552">
          <cell r="D1552">
            <v>8682</v>
          </cell>
          <cell r="E1552" t="str">
            <v>FORNECIMENTO E INSTALAÇÃO DE RACK 19" X 12U X 450MM</v>
          </cell>
          <cell r="F1552" t="str">
            <v>UN</v>
          </cell>
          <cell r="I1552">
            <v>583.56056399999989</v>
          </cell>
        </row>
        <row r="1553">
          <cell r="D1553">
            <v>49</v>
          </cell>
          <cell r="E1553" t="str">
            <v>CABISTA PARA INSTALAÇÃO TELEFÔNICA</v>
          </cell>
          <cell r="F1553" t="str">
            <v>H</v>
          </cell>
          <cell r="G1553">
            <v>2</v>
          </cell>
          <cell r="H1553">
            <v>5.96</v>
          </cell>
          <cell r="I1553">
            <v>11.92</v>
          </cell>
        </row>
        <row r="1554">
          <cell r="D1554">
            <v>6762</v>
          </cell>
          <cell r="E1554" t="str">
            <v>RACK FECHADO PISO 19" X 12U X 450MM</v>
          </cell>
          <cell r="F1554" t="str">
            <v>UN</v>
          </cell>
          <cell r="G1554">
            <v>1</v>
          </cell>
          <cell r="H1554">
            <v>537.9</v>
          </cell>
          <cell r="I1554">
            <v>537.9</v>
          </cell>
        </row>
        <row r="1555">
          <cell r="D1555">
            <v>88316</v>
          </cell>
          <cell r="E1555" t="str">
            <v>SERVENTE COM ENCARGOS COMPLEMENTARES</v>
          </cell>
          <cell r="F1555" t="str">
            <v>H</v>
          </cell>
          <cell r="G1555">
            <v>2</v>
          </cell>
          <cell r="H1555">
            <v>16.870282</v>
          </cell>
          <cell r="I1555">
            <v>33.740563999999999</v>
          </cell>
        </row>
        <row r="1556">
          <cell r="D1556">
            <v>11419</v>
          </cell>
          <cell r="E1556" t="str">
            <v>REGUA (FILTRO DE LINHA) COM 8 TOMADAS</v>
          </cell>
          <cell r="F1556" t="str">
            <v>UN</v>
          </cell>
          <cell r="I1556">
            <v>18.45</v>
          </cell>
        </row>
        <row r="1557">
          <cell r="D1557">
            <v>6766</v>
          </cell>
          <cell r="E1557" t="str">
            <v>REGUA (FILTRO DE LINHA) COM 8 TOMADAS</v>
          </cell>
          <cell r="F1557" t="str">
            <v>UN</v>
          </cell>
          <cell r="G1557">
            <v>1</v>
          </cell>
          <cell r="H1557">
            <v>18.45</v>
          </cell>
          <cell r="I1557">
            <v>18.45</v>
          </cell>
        </row>
        <row r="1558">
          <cell r="D1558" t="str">
            <v>COMP 029</v>
          </cell>
          <cell r="E1558" t="str">
            <v>SUPORTE PARA FIXAÇÃO DE CÂMERA</v>
          </cell>
          <cell r="F1558" t="str">
            <v>UN</v>
          </cell>
          <cell r="G1558" t="str">
            <v/>
          </cell>
          <cell r="I1558">
            <v>10.116427600000002</v>
          </cell>
        </row>
        <row r="1559">
          <cell r="D1559">
            <v>88316</v>
          </cell>
          <cell r="E1559" t="str">
            <v>SERVENTE COM ENCARGOS COMPLEMENTARES</v>
          </cell>
          <cell r="F1559" t="str">
            <v>H</v>
          </cell>
          <cell r="G1559">
            <v>0.1</v>
          </cell>
          <cell r="H1559">
            <v>16.870282</v>
          </cell>
          <cell r="I1559">
            <v>1.6870282000000001</v>
          </cell>
        </row>
        <row r="1560">
          <cell r="D1560">
            <v>88264</v>
          </cell>
          <cell r="E1560" t="str">
            <v>ELETRICISTA COM ENCARGOS COMPLEMENTARES</v>
          </cell>
          <cell r="F1560" t="str">
            <v>H</v>
          </cell>
          <cell r="G1560">
            <v>0.1</v>
          </cell>
          <cell r="H1560">
            <v>28.593994000000002</v>
          </cell>
          <cell r="I1560">
            <v>2.8593994000000005</v>
          </cell>
        </row>
        <row r="1561">
          <cell r="D1561" t="str">
            <v>COT023</v>
          </cell>
          <cell r="E1561" t="str">
            <v>SUPORTE PARA FIXAÇÃO DE CÂMARA</v>
          </cell>
          <cell r="F1561" t="str">
            <v>UN</v>
          </cell>
          <cell r="G1561">
            <v>1</v>
          </cell>
          <cell r="H1561">
            <v>5.57</v>
          </cell>
          <cell r="I1561">
            <v>5.57</v>
          </cell>
        </row>
        <row r="1562">
          <cell r="D1562">
            <v>7867</v>
          </cell>
          <cell r="E1562" t="str">
            <v>SWITCH 24 PORTAS 10/100 MBPS - FORNECIMENTO</v>
          </cell>
          <cell r="F1562" t="str">
            <v>UN</v>
          </cell>
          <cell r="I1562">
            <v>638.24</v>
          </cell>
        </row>
        <row r="1563">
          <cell r="D1563">
            <v>7615</v>
          </cell>
          <cell r="E1563" t="str">
            <v>SWITCH 24 PORTAS 10/100 MBPS</v>
          </cell>
          <cell r="F1563" t="str">
            <v>UN</v>
          </cell>
          <cell r="G1563">
            <v>1</v>
          </cell>
          <cell r="H1563">
            <v>638.24</v>
          </cell>
          <cell r="I1563">
            <v>638.24</v>
          </cell>
        </row>
        <row r="1564">
          <cell r="E1564" t="str">
            <v>AR CONDICIONADO</v>
          </cell>
        </row>
        <row r="1565">
          <cell r="D1565">
            <v>11412</v>
          </cell>
          <cell r="E1565" t="str">
            <v>CABO DE COBRE PP CORDPLAST 4 X 2,5MM², 450/750V - FORNECIMENTO E INSTALAÇÃO</v>
          </cell>
          <cell r="F1565" t="str">
            <v>M</v>
          </cell>
          <cell r="I1565">
            <v>9.3156703600000004</v>
          </cell>
        </row>
        <row r="1566">
          <cell r="D1566">
            <v>3162</v>
          </cell>
          <cell r="E1566" t="str">
            <v xml:space="preserve">CABO DE COBRE PP CORDPLAST 4 X 2,5 MM², 450/750V </v>
          </cell>
          <cell r="F1566" t="str">
            <v>M</v>
          </cell>
          <cell r="G1566">
            <v>1.02</v>
          </cell>
          <cell r="H1566">
            <v>4.2300000000000004</v>
          </cell>
          <cell r="I1566">
            <v>4.3146000000000004</v>
          </cell>
        </row>
        <row r="1567">
          <cell r="D1567">
            <v>88264</v>
          </cell>
          <cell r="E1567" t="str">
            <v>ELETRICISTA COM ENCARGOS COMPLEMENTARES</v>
          </cell>
          <cell r="F1567" t="str">
            <v>H</v>
          </cell>
          <cell r="G1567">
            <v>0.11</v>
          </cell>
          <cell r="H1567">
            <v>28.593994000000002</v>
          </cell>
          <cell r="I1567">
            <v>3.14533934</v>
          </cell>
        </row>
        <row r="1568">
          <cell r="D1568">
            <v>88316</v>
          </cell>
          <cell r="E1568" t="str">
            <v>SERVENTE COM ENCARGOS COMPLEMENTARES</v>
          </cell>
          <cell r="F1568" t="str">
            <v>H</v>
          </cell>
          <cell r="G1568">
            <v>0.11</v>
          </cell>
          <cell r="H1568">
            <v>16.870282</v>
          </cell>
          <cell r="I1568">
            <v>1.8557310199999999</v>
          </cell>
        </row>
        <row r="1569">
          <cell r="D1569">
            <v>10369</v>
          </cell>
          <cell r="E1569" t="str">
            <v xml:space="preserve">EVAPORADORA HI WALL 12.000 BTU'S + CONDENSADORA  </v>
          </cell>
          <cell r="F1569" t="str">
            <v>UN</v>
          </cell>
          <cell r="I1569">
            <v>2490</v>
          </cell>
        </row>
        <row r="1570">
          <cell r="D1570">
            <v>11152</v>
          </cell>
          <cell r="E1570" t="str">
            <v>FORNECIMENTO E INSTALAÇÃO DE AR CONDICIONADO TIPO SPLIT WALL 12.000 BTU'S (EVAPORADORA E CONDENSADORA) - CONTEMPLA MÃO DE OBRA, SUPORTE E TUBULAÇÃO ATÉ 3,0M</v>
          </cell>
          <cell r="F1570" t="str">
            <v>UN</v>
          </cell>
          <cell r="G1570">
            <v>1</v>
          </cell>
          <cell r="H1570">
            <v>2490</v>
          </cell>
          <cell r="I1570">
            <v>2490</v>
          </cell>
        </row>
        <row r="1571">
          <cell r="D1571">
            <v>2359</v>
          </cell>
          <cell r="E1571" t="str">
            <v xml:space="preserve">EVAPORADORA HI WALL 18.000 BTU'S + CONDENSADORA  </v>
          </cell>
          <cell r="F1571" t="str">
            <v>UN</v>
          </cell>
          <cell r="I1571">
            <v>2678</v>
          </cell>
        </row>
        <row r="1572">
          <cell r="D1572">
            <v>19</v>
          </cell>
          <cell r="E1572" t="str">
            <v>FORNECIMENTO E INSTALAÇÃO DE AR CONDICIONADO TIPO SPLIT WALL 18.000 BTU'S (EVAPORADORA E CONDENSADORA) - CONTEMPLA MÃO DE OBRA, SUPORTE E TUBULAÇÃO ATÉ 3,0M</v>
          </cell>
          <cell r="F1572" t="str">
            <v>UN</v>
          </cell>
          <cell r="G1572">
            <v>1</v>
          </cell>
          <cell r="H1572">
            <v>2678</v>
          </cell>
          <cell r="I1572">
            <v>2678</v>
          </cell>
        </row>
        <row r="1573">
          <cell r="D1573" t="str">
            <v>COMP 030</v>
          </cell>
          <cell r="E1573" t="str">
            <v>EVAPORADORA TIPO JANELA 12.000 BTU'S, MODELO GREE GJC12BL- D1MND2A OU EQ. TECNICO</v>
          </cell>
          <cell r="F1573" t="str">
            <v>UN</v>
          </cell>
          <cell r="G1573" t="str">
            <v/>
          </cell>
          <cell r="I1573">
            <v>1403.5464276</v>
          </cell>
        </row>
        <row r="1574">
          <cell r="D1574">
            <v>88316</v>
          </cell>
          <cell r="E1574" t="str">
            <v>SERVENTE COM ENCARGOS COMPLEMENTARES</v>
          </cell>
          <cell r="F1574" t="str">
            <v>H</v>
          </cell>
          <cell r="G1574">
            <v>0.1</v>
          </cell>
          <cell r="H1574">
            <v>16.870282</v>
          </cell>
          <cell r="I1574">
            <v>1.6870282000000001</v>
          </cell>
        </row>
        <row r="1575">
          <cell r="D1575">
            <v>88264</v>
          </cell>
          <cell r="E1575" t="str">
            <v>ELETRICISTA COM ENCARGOS COMPLEMENTARES</v>
          </cell>
          <cell r="F1575" t="str">
            <v>H</v>
          </cell>
          <cell r="G1575">
            <v>0.1</v>
          </cell>
          <cell r="H1575">
            <v>28.593994000000002</v>
          </cell>
          <cell r="I1575">
            <v>2.8593994000000005</v>
          </cell>
        </row>
        <row r="1576">
          <cell r="D1576" t="str">
            <v>COT018</v>
          </cell>
          <cell r="E1576" t="str">
            <v>EVAPORADORA TIPO JANELA 12.000 BTU'S, MODELO GREE GJC12BL- D1MND2A OU EQ. TECNIC</v>
          </cell>
          <cell r="F1576" t="str">
            <v>UN</v>
          </cell>
          <cell r="G1576">
            <v>1</v>
          </cell>
          <cell r="H1576">
            <v>1399</v>
          </cell>
          <cell r="I1576">
            <v>1399</v>
          </cell>
        </row>
        <row r="1577">
          <cell r="D1577" t="str">
            <v>COMP 031</v>
          </cell>
          <cell r="E1577" t="str">
            <v>EVAPORADORA TIPO JANELA 18.000 BTU'S, MODELO GREE GJC12BL- D1MND2A OU EQ. TECNICO</v>
          </cell>
          <cell r="F1577" t="str">
            <v>UN</v>
          </cell>
          <cell r="G1577" t="str">
            <v/>
          </cell>
          <cell r="I1577">
            <v>1933.5464276</v>
          </cell>
        </row>
        <row r="1578">
          <cell r="D1578">
            <v>88316</v>
          </cell>
          <cell r="E1578" t="str">
            <v>SERVENTE COM ENCARGOS COMPLEMENTARES</v>
          </cell>
          <cell r="F1578" t="str">
            <v>H</v>
          </cell>
          <cell r="G1578">
            <v>0.1</v>
          </cell>
          <cell r="H1578">
            <v>16.870282</v>
          </cell>
          <cell r="I1578">
            <v>1.6870282000000001</v>
          </cell>
        </row>
        <row r="1579">
          <cell r="D1579">
            <v>88264</v>
          </cell>
          <cell r="E1579" t="str">
            <v>ELETRICISTA COM ENCARGOS COMPLEMENTARES</v>
          </cell>
          <cell r="F1579" t="str">
            <v>H</v>
          </cell>
          <cell r="G1579">
            <v>0.1</v>
          </cell>
          <cell r="H1579">
            <v>28.593994000000002</v>
          </cell>
          <cell r="I1579">
            <v>2.8593994000000005</v>
          </cell>
        </row>
        <row r="1580">
          <cell r="D1580" t="str">
            <v>COT019</v>
          </cell>
          <cell r="E1580" t="str">
            <v>EVAPORADORA TIPO JANELA 12.000 BTU'S, MODELO GREE GJC12BL- D1MND2A OU EQ. TECNIC</v>
          </cell>
          <cell r="F1580" t="str">
            <v>UN</v>
          </cell>
          <cell r="G1580">
            <v>1</v>
          </cell>
          <cell r="H1580">
            <v>1929</v>
          </cell>
          <cell r="I1580">
            <v>1929</v>
          </cell>
        </row>
        <row r="1581">
          <cell r="D1581">
            <v>89413</v>
          </cell>
          <cell r="E1581" t="str">
            <v>JOELHO 90 GRAUS, PVC, SOLDÁVEL, DN 32MM, INSTALADO EM RAMAL DE DISTRIBUIÇÃO DE ÁGUA - FORNECIMENTO E INSTALAÇÃO. AF_12/2014</v>
          </cell>
          <cell r="F1581" t="str">
            <v>UN</v>
          </cell>
          <cell r="G1581" t="str">
            <v/>
          </cell>
          <cell r="I1581">
            <v>7.7584045459999986</v>
          </cell>
        </row>
        <row r="1582">
          <cell r="D1582">
            <v>88248</v>
          </cell>
          <cell r="E1582" t="str">
            <v>AUXILIAR DE ENCANADOR OU BOMBEIRO HIDRÁULICO COM ENCARGOS COMPLEMENTARES</v>
          </cell>
          <cell r="F1582" t="str">
            <v>H</v>
          </cell>
          <cell r="G1582">
            <v>0.107</v>
          </cell>
          <cell r="H1582">
            <v>20.132683999999998</v>
          </cell>
          <cell r="I1582">
            <v>2.1541971879999995</v>
          </cell>
        </row>
        <row r="1583">
          <cell r="D1583">
            <v>88267</v>
          </cell>
          <cell r="E1583" t="str">
            <v>ENCANADOR OU BOMBEIRO HIDRÁULICO COM ENCARGOS COMPLEMENTARES</v>
          </cell>
          <cell r="F1583" t="str">
            <v>H</v>
          </cell>
          <cell r="G1583">
            <v>0.107</v>
          </cell>
          <cell r="H1583">
            <v>28.593994000000002</v>
          </cell>
          <cell r="I1583">
            <v>3.0595573580000002</v>
          </cell>
        </row>
        <row r="1584">
          <cell r="D1584">
            <v>122</v>
          </cell>
          <cell r="E1584" t="str">
            <v>ADESIVO PLASTICO PARA PVC, FRASCO COM 850 GR</v>
          </cell>
          <cell r="F1584" t="str">
            <v>UN</v>
          </cell>
          <cell r="G1584">
            <v>8.9999999999999993E-3</v>
          </cell>
          <cell r="H1584" t="str">
            <v>48,14</v>
          </cell>
          <cell r="I1584">
            <v>0.43325999999999998</v>
          </cell>
        </row>
        <row r="1585">
          <cell r="D1585">
            <v>3536</v>
          </cell>
          <cell r="E1585" t="str">
            <v>JOELHO PVC, SOLDAVEL, 90 GRAUS, 32 MM, PARA AGUA FRIA PREDIAL</v>
          </cell>
          <cell r="F1585" t="str">
            <v>UN</v>
          </cell>
          <cell r="G1585">
            <v>1</v>
          </cell>
          <cell r="H1585" t="str">
            <v>1,60</v>
          </cell>
          <cell r="I1585">
            <v>1.6</v>
          </cell>
        </row>
        <row r="1586">
          <cell r="D1586">
            <v>20083</v>
          </cell>
          <cell r="E1586" t="str">
            <v>SOLUCAO LIMPADORA PARA PVC, FRASCO COM 1000 CM3</v>
          </cell>
          <cell r="F1586" t="str">
            <v>UN</v>
          </cell>
          <cell r="G1586">
            <v>1.0999999999999999E-2</v>
          </cell>
          <cell r="H1586" t="str">
            <v>41,81</v>
          </cell>
          <cell r="I1586">
            <v>0.45990999999999999</v>
          </cell>
        </row>
        <row r="1587">
          <cell r="D1587">
            <v>38383</v>
          </cell>
          <cell r="E1587" t="str">
            <v>LIXA D'AGUA EM FOLHA, GRAO 100</v>
          </cell>
          <cell r="F1587" t="str">
            <v>UN</v>
          </cell>
          <cell r="G1587">
            <v>3.5999999999999997E-2</v>
          </cell>
          <cell r="H1587" t="str">
            <v>1,43</v>
          </cell>
          <cell r="I1587">
            <v>5.1479999999999991E-2</v>
          </cell>
        </row>
        <row r="1588">
          <cell r="D1588">
            <v>89368</v>
          </cell>
          <cell r="E1588" t="str">
            <v>JOELHO 45 GRAUS, PVC, SOLDÁVEL, DN 32MM, INSTALADO EM RAMAL OU SUB-RAMAL DE ÁGUA - FORNECIMENTO E INSTALAÇÃO. AF_12/2014</v>
          </cell>
          <cell r="F1588" t="str">
            <v>UN</v>
          </cell>
          <cell r="G1588" t="str">
            <v/>
          </cell>
          <cell r="I1588">
            <v>12.641045362000002</v>
          </cell>
        </row>
        <row r="1589">
          <cell r="D1589">
            <v>88248</v>
          </cell>
          <cell r="E1589" t="str">
            <v>AUXILIAR DE ENCANADOR OU BOMBEIRO HIDRÁULICO COM ENCARGOS COMPLEMENTARES</v>
          </cell>
          <cell r="F1589" t="str">
            <v>H</v>
          </cell>
          <cell r="G1589">
            <v>0.17899999999999999</v>
          </cell>
          <cell r="H1589">
            <v>20.132683999999998</v>
          </cell>
          <cell r="I1589">
            <v>3.6037504359999994</v>
          </cell>
        </row>
        <row r="1590">
          <cell r="D1590">
            <v>88267</v>
          </cell>
          <cell r="E1590" t="str">
            <v>ENCANADOR OU BOMBEIRO HIDRÁULICO COM ENCARGOS COMPLEMENTARES</v>
          </cell>
          <cell r="F1590" t="str">
            <v>H</v>
          </cell>
          <cell r="G1590">
            <v>0.17899999999999999</v>
          </cell>
          <cell r="H1590">
            <v>28.593994000000002</v>
          </cell>
          <cell r="I1590">
            <v>5.1183249260000006</v>
          </cell>
        </row>
        <row r="1591">
          <cell r="D1591">
            <v>122</v>
          </cell>
          <cell r="E1591" t="str">
            <v>ADESIVO PLASTICO PARA PVC, FRASCO COM 850 GR</v>
          </cell>
          <cell r="F1591" t="str">
            <v>UN</v>
          </cell>
          <cell r="G1591">
            <v>8.9999999999999993E-3</v>
          </cell>
          <cell r="H1591" t="str">
            <v>48,14</v>
          </cell>
          <cell r="I1591">
            <v>0.43325999999999998</v>
          </cell>
        </row>
        <row r="1592">
          <cell r="D1592">
            <v>3501</v>
          </cell>
          <cell r="E1592" t="str">
            <v>JOELHO, PVC SOLDAVEL, 45 GRAUS, 32 MM, PARA AGUA FRIA PREDIAL</v>
          </cell>
          <cell r="F1592" t="str">
            <v>UN</v>
          </cell>
          <cell r="G1592">
            <v>1</v>
          </cell>
          <cell r="H1592" t="str">
            <v>2,94</v>
          </cell>
          <cell r="I1592">
            <v>2.94</v>
          </cell>
        </row>
        <row r="1593">
          <cell r="D1593">
            <v>20083</v>
          </cell>
          <cell r="E1593" t="str">
            <v>SOLUCAO LIMPADORA PARA PVC, FRASCO COM 1000 CM3</v>
          </cell>
          <cell r="F1593" t="str">
            <v>UN</v>
          </cell>
          <cell r="G1593">
            <v>1.0999999999999999E-2</v>
          </cell>
          <cell r="H1593" t="str">
            <v>41,81</v>
          </cell>
          <cell r="I1593">
            <v>0.45990999999999999</v>
          </cell>
        </row>
        <row r="1594">
          <cell r="D1594">
            <v>38383</v>
          </cell>
          <cell r="E1594" t="str">
            <v>LIXA D'AGUA EM FOLHA, GRAO 100</v>
          </cell>
          <cell r="F1594" t="str">
            <v>UN</v>
          </cell>
          <cell r="G1594">
            <v>0.06</v>
          </cell>
          <cell r="H1594" t="str">
            <v>1,43</v>
          </cell>
          <cell r="I1594">
            <v>8.5799999999999987E-2</v>
          </cell>
        </row>
        <row r="1595">
          <cell r="D1595">
            <v>89398</v>
          </cell>
          <cell r="E1595" t="str">
            <v>TE, PVC, SOLDÁVEL, DN 32MM, INSTALADO EM RAMAL OU SUB-RAMAL DE ÁGUA - FORNECIMENTO E INSTALAÇÃO. AF_12/2014</v>
          </cell>
          <cell r="F1595" t="str">
            <v>UN</v>
          </cell>
          <cell r="I1595">
            <v>15.688949363999999</v>
          </cell>
        </row>
        <row r="1596">
          <cell r="D1596">
            <v>88248</v>
          </cell>
          <cell r="E1596" t="str">
            <v>AUXILIAR DE ENCANADOR OU BOMBEIRO HIDRÁULICO COM ENCARGOS COMPLEMENTARES</v>
          </cell>
          <cell r="F1596" t="str">
            <v>H</v>
          </cell>
          <cell r="G1596">
            <v>0.23799999999999999</v>
          </cell>
          <cell r="H1596">
            <v>20.132683999999998</v>
          </cell>
          <cell r="I1596">
            <v>4.7915787919999993</v>
          </cell>
        </row>
        <row r="1597">
          <cell r="D1597">
            <v>88267</v>
          </cell>
          <cell r="E1597" t="str">
            <v>ENCANADOR OU BOMBEIRO HIDRÁULICO COM ENCARGOS COMPLEMENTARES</v>
          </cell>
          <cell r="F1597" t="str">
            <v>H</v>
          </cell>
          <cell r="G1597">
            <v>0.23799999999999999</v>
          </cell>
          <cell r="H1597">
            <v>28.593994000000002</v>
          </cell>
          <cell r="I1597">
            <v>6.8053705720000002</v>
          </cell>
        </row>
        <row r="1598">
          <cell r="D1598">
            <v>122</v>
          </cell>
          <cell r="E1598" t="str">
            <v>ADESIVO PLASTICO PARA PVC, FRASCO COM 850 GR</v>
          </cell>
          <cell r="F1598" t="str">
            <v>UN</v>
          </cell>
          <cell r="G1598">
            <v>1.4E-2</v>
          </cell>
          <cell r="H1598" t="str">
            <v>48,14</v>
          </cell>
          <cell r="I1598">
            <v>0.67396</v>
          </cell>
        </row>
        <row r="1599">
          <cell r="D1599">
            <v>7140</v>
          </cell>
          <cell r="E1599" t="str">
            <v>TE SOLDAVEL, PVC, 90 GRAUS, 32 MM, PARA AGUA FRIA PREDIAL (NBR 5648)</v>
          </cell>
          <cell r="F1599" t="str">
            <v>UN</v>
          </cell>
          <cell r="G1599">
            <v>1</v>
          </cell>
          <cell r="H1599" t="str">
            <v>2,58</v>
          </cell>
          <cell r="I1599">
            <v>2.58</v>
          </cell>
        </row>
        <row r="1600">
          <cell r="D1600">
            <v>20083</v>
          </cell>
          <cell r="E1600" t="str">
            <v>SOLUCAO LIMPADORA PARA PVC, FRASCO COM 1000 CM3</v>
          </cell>
          <cell r="F1600" t="str">
            <v>UN</v>
          </cell>
          <cell r="G1600">
            <v>1.7000000000000001E-2</v>
          </cell>
          <cell r="H1600" t="str">
            <v>41,81</v>
          </cell>
          <cell r="I1600">
            <v>0.71077000000000012</v>
          </cell>
        </row>
        <row r="1601">
          <cell r="D1601">
            <v>38383</v>
          </cell>
          <cell r="E1601" t="str">
            <v>LIXA D'AGUA EM FOLHA, GRAO 100</v>
          </cell>
          <cell r="F1601" t="str">
            <v>UN</v>
          </cell>
          <cell r="G1601">
            <v>8.8999999999999996E-2</v>
          </cell>
          <cell r="H1601" t="str">
            <v>1,43</v>
          </cell>
          <cell r="I1601">
            <v>0.12726999999999999</v>
          </cell>
        </row>
        <row r="1602">
          <cell r="D1602">
            <v>7777</v>
          </cell>
          <cell r="E1602" t="str">
            <v>TUBO COBRE FLEXIVEL APARENTE, JUNTA SOLDADAS, D= 1/4" (6,35mm)</v>
          </cell>
          <cell r="F1602" t="str">
            <v>M</v>
          </cell>
          <cell r="I1602">
            <v>12.997487599999999</v>
          </cell>
        </row>
        <row r="1603">
          <cell r="D1603">
            <v>1704</v>
          </cell>
          <cell r="E1603" t="str">
            <v>PASTA P/ SOLDAR</v>
          </cell>
          <cell r="F1603" t="str">
            <v>KG</v>
          </cell>
          <cell r="G1603">
            <v>1E-3</v>
          </cell>
          <cell r="H1603">
            <v>7.58</v>
          </cell>
          <cell r="I1603">
            <v>7.5799999999999999E-3</v>
          </cell>
        </row>
        <row r="1604">
          <cell r="D1604">
            <v>2023</v>
          </cell>
          <cell r="E1604" t="str">
            <v>SOLDA BRANCA PREPARADA 30/70</v>
          </cell>
          <cell r="F1604" t="str">
            <v>KG</v>
          </cell>
          <cell r="G1604">
            <v>1E-3</v>
          </cell>
          <cell r="H1604">
            <v>20.079999999999998</v>
          </cell>
          <cell r="I1604">
            <v>2.0079999999999997E-2</v>
          </cell>
        </row>
        <row r="1605">
          <cell r="D1605">
            <v>7463</v>
          </cell>
          <cell r="E1605" t="str">
            <v>TUBO DE COBRE FLEXIVEL D= 1/4" - 6,35MM, E= 1MM (0,123 KG/M)</v>
          </cell>
          <cell r="F1605" t="str">
            <v>M</v>
          </cell>
          <cell r="G1605">
            <v>1.01</v>
          </cell>
          <cell r="H1605">
            <v>8.34</v>
          </cell>
          <cell r="I1605">
            <v>8.4233999999999991</v>
          </cell>
        </row>
        <row r="1606">
          <cell r="D1606">
            <v>88267</v>
          </cell>
          <cell r="E1606" t="str">
            <v>ENCANADOR OU BOMBEIRO HIDRÁULICO COM ENCARGOS COMPLEMENTARES</v>
          </cell>
          <cell r="F1606" t="str">
            <v>H</v>
          </cell>
          <cell r="G1606">
            <v>0.1</v>
          </cell>
          <cell r="H1606">
            <v>28.593994000000002</v>
          </cell>
          <cell r="I1606">
            <v>2.8593994000000005</v>
          </cell>
        </row>
        <row r="1607">
          <cell r="D1607">
            <v>88316</v>
          </cell>
          <cell r="E1607" t="str">
            <v>SERVENTE COM ENCARGOS COMPLEMENTARES</v>
          </cell>
          <cell r="F1607" t="str">
            <v>H</v>
          </cell>
          <cell r="G1607">
            <v>0.1</v>
          </cell>
          <cell r="H1607">
            <v>16.870282</v>
          </cell>
          <cell r="I1607">
            <v>1.6870282000000001</v>
          </cell>
        </row>
        <row r="1608">
          <cell r="D1608">
            <v>11504</v>
          </cell>
          <cell r="E1608" t="str">
            <v>TUBO COBRE FLEXIVEL APARENTE, JUNTA SOLDADAS, D= 1/2"(12,7mm)</v>
          </cell>
          <cell r="F1608" t="str">
            <v>M</v>
          </cell>
          <cell r="I1608">
            <v>21.417194364</v>
          </cell>
        </row>
        <row r="1609">
          <cell r="D1609">
            <v>1704</v>
          </cell>
          <cell r="E1609" t="str">
            <v>PASTA P/ SOLDAR</v>
          </cell>
          <cell r="F1609" t="str">
            <v>KG</v>
          </cell>
          <cell r="G1609">
            <v>1E-3</v>
          </cell>
          <cell r="H1609">
            <v>7.58</v>
          </cell>
          <cell r="I1609">
            <v>7.5799999999999999E-3</v>
          </cell>
        </row>
        <row r="1610">
          <cell r="D1610">
            <v>2023</v>
          </cell>
          <cell r="E1610" t="str">
            <v>SOLDA BRANCA PREPARADA 30/70</v>
          </cell>
          <cell r="F1610" t="str">
            <v>KG</v>
          </cell>
          <cell r="G1610">
            <v>1E-3</v>
          </cell>
          <cell r="H1610">
            <v>20.079999999999998</v>
          </cell>
          <cell r="I1610">
            <v>2.0079999999999997E-2</v>
          </cell>
        </row>
        <row r="1611">
          <cell r="D1611">
            <v>7465</v>
          </cell>
          <cell r="E1611" t="str">
            <v>Tubo de cobre flexível Ø 1/2" - 12,7mm, e= 1mm</v>
          </cell>
          <cell r="F1611" t="str">
            <v>M</v>
          </cell>
          <cell r="G1611">
            <v>1.1000000000000001</v>
          </cell>
          <cell r="H1611">
            <v>13.7</v>
          </cell>
          <cell r="I1611">
            <v>15.07</v>
          </cell>
        </row>
        <row r="1612">
          <cell r="D1612">
            <v>88267</v>
          </cell>
          <cell r="E1612" t="str">
            <v>ENCANADOR OU BOMBEIRO HIDRÁULICO COM ENCARGOS COMPLEMENTARES</v>
          </cell>
          <cell r="F1612" t="str">
            <v>H</v>
          </cell>
          <cell r="G1612">
            <v>0.13900000000000001</v>
          </cell>
          <cell r="H1612">
            <v>28.593994000000002</v>
          </cell>
          <cell r="I1612">
            <v>3.9745651660000005</v>
          </cell>
        </row>
        <row r="1613">
          <cell r="D1613">
            <v>88316</v>
          </cell>
          <cell r="E1613" t="str">
            <v>SERVENTE COM ENCARGOS COMPLEMENTARES</v>
          </cell>
          <cell r="F1613" t="str">
            <v>H</v>
          </cell>
          <cell r="G1613">
            <v>0.13900000000000001</v>
          </cell>
          <cell r="H1613">
            <v>16.870282</v>
          </cell>
          <cell r="I1613">
            <v>2.3449691980000003</v>
          </cell>
        </row>
        <row r="1614">
          <cell r="D1614" t="str">
            <v>COMP 032</v>
          </cell>
          <cell r="E1614" t="str">
            <v>ESPUMA  ISOLANTE PARA TUBO 1/4"</v>
          </cell>
          <cell r="F1614" t="str">
            <v>M</v>
          </cell>
          <cell r="I1614">
            <v>5.7464276000000005</v>
          </cell>
        </row>
        <row r="1615">
          <cell r="D1615">
            <v>8145</v>
          </cell>
          <cell r="E1615" t="str">
            <v>Isolamento esponjoso elastomérico para tubo de cobre 1/4"</v>
          </cell>
          <cell r="F1615" t="str">
            <v>M</v>
          </cell>
          <cell r="G1615">
            <v>1</v>
          </cell>
          <cell r="H1615">
            <v>1.2</v>
          </cell>
          <cell r="I1615">
            <v>1.2</v>
          </cell>
        </row>
        <row r="1616">
          <cell r="D1616">
            <v>88267</v>
          </cell>
          <cell r="E1616" t="str">
            <v>ENCANADOR OU BOMBEIRO HIDRÁULICO COM ENCARGOS COMPLEMENTARES</v>
          </cell>
          <cell r="F1616" t="str">
            <v>H</v>
          </cell>
          <cell r="G1616">
            <v>0.1</v>
          </cell>
          <cell r="H1616">
            <v>28.593994000000002</v>
          </cell>
          <cell r="I1616">
            <v>2.8593994000000005</v>
          </cell>
        </row>
        <row r="1617">
          <cell r="D1617">
            <v>88316</v>
          </cell>
          <cell r="E1617" t="str">
            <v>SERVENTE COM ENCARGOS COMPLEMENTARES</v>
          </cell>
          <cell r="F1617" t="str">
            <v>H</v>
          </cell>
          <cell r="G1617">
            <v>0.1</v>
          </cell>
          <cell r="H1617">
            <v>16.870282</v>
          </cell>
          <cell r="I1617">
            <v>1.6870282000000001</v>
          </cell>
        </row>
        <row r="1618">
          <cell r="D1618" t="str">
            <v>COMP 033</v>
          </cell>
          <cell r="E1618" t="str">
            <v>ESPUMA  ISOLANTE PARA TUBO 1/2"</v>
          </cell>
          <cell r="F1618" t="str">
            <v>M</v>
          </cell>
          <cell r="I1618">
            <v>6.5464276000000012</v>
          </cell>
        </row>
        <row r="1619">
          <cell r="D1619">
            <v>8147</v>
          </cell>
          <cell r="E1619" t="str">
            <v>Isolamento esponjoso elastomérico para tubo de cobre 1/2"</v>
          </cell>
          <cell r="F1619" t="str">
            <v>M</v>
          </cell>
          <cell r="G1619">
            <v>1</v>
          </cell>
          <cell r="H1619">
            <v>2</v>
          </cell>
          <cell r="I1619">
            <v>2</v>
          </cell>
        </row>
        <row r="1620">
          <cell r="D1620">
            <v>88267</v>
          </cell>
          <cell r="E1620" t="str">
            <v>ENCANADOR OU BOMBEIRO HIDRÁULICO COM ENCARGOS COMPLEMENTARES</v>
          </cell>
          <cell r="F1620" t="str">
            <v>H</v>
          </cell>
          <cell r="G1620">
            <v>0.1</v>
          </cell>
          <cell r="H1620">
            <v>28.593994000000002</v>
          </cell>
          <cell r="I1620">
            <v>2.8593994000000005</v>
          </cell>
        </row>
        <row r="1621">
          <cell r="D1621">
            <v>88316</v>
          </cell>
          <cell r="E1621" t="str">
            <v>SERVENTE COM ENCARGOS COMPLEMENTARES</v>
          </cell>
          <cell r="F1621" t="str">
            <v>H</v>
          </cell>
          <cell r="G1621">
            <v>0.1</v>
          </cell>
          <cell r="H1621">
            <v>16.870282</v>
          </cell>
          <cell r="I1621">
            <v>1.6870282000000001</v>
          </cell>
        </row>
        <row r="1622">
          <cell r="D1622">
            <v>89357</v>
          </cell>
          <cell r="E1622" t="str">
            <v>TUBO, PVC, SOLDÁVEL, DN 32MM, INSTALADO EM RAMAL OU SUB-RAMAL DE ÁGUA - FORNECIMENTO E INSTALAÇÃO. AF_12/2014</v>
          </cell>
          <cell r="F1622" t="str">
            <v>M</v>
          </cell>
          <cell r="I1622">
            <v>27.66581832</v>
          </cell>
        </row>
        <row r="1623">
          <cell r="D1623">
            <v>88248</v>
          </cell>
          <cell r="E1623" t="str">
            <v>AUXILIAR DE NECANADOR OU BOMBEIRO HIDRAULICO COM ENCARGOS COMPLEMENTARES</v>
          </cell>
          <cell r="F1623" t="str">
            <v>H</v>
          </cell>
          <cell r="G1623">
            <v>0.44</v>
          </cell>
          <cell r="H1623">
            <v>20.132683999999998</v>
          </cell>
          <cell r="I1623">
            <v>8.8583809599999999</v>
          </cell>
        </row>
        <row r="1624">
          <cell r="D1624">
            <v>88267</v>
          </cell>
          <cell r="E1624" t="str">
            <v>ENCANADOR OU BOMBEIRO HIDRÁULICO COM ENCARGOS COMPLEMENTARES</v>
          </cell>
          <cell r="F1624" t="str">
            <v>H</v>
          </cell>
          <cell r="G1624">
            <v>0.44</v>
          </cell>
          <cell r="H1624">
            <v>28.593994000000002</v>
          </cell>
          <cell r="I1624">
            <v>12.58135736</v>
          </cell>
        </row>
        <row r="1625">
          <cell r="D1625">
            <v>9869</v>
          </cell>
          <cell r="E1625" t="str">
            <v>TUBO PVC, SOLDÁVEL, DN 32MM, ÁGUA FRIA (NBR- 5648)</v>
          </cell>
          <cell r="F1625" t="str">
            <v>M</v>
          </cell>
          <cell r="G1625">
            <v>1.0609999999999999</v>
          </cell>
          <cell r="H1625" t="str">
            <v>5,67</v>
          </cell>
          <cell r="I1625">
            <v>6.0158699999999996</v>
          </cell>
        </row>
        <row r="1626">
          <cell r="D1626">
            <v>38383</v>
          </cell>
          <cell r="E1626" t="str">
            <v>LIXA D' AGUA EM FOLHA, GRAO 100</v>
          </cell>
          <cell r="F1626" t="str">
            <v>UN</v>
          </cell>
          <cell r="G1626">
            <v>0.14699999999999999</v>
          </cell>
          <cell r="H1626" t="str">
            <v>1,43</v>
          </cell>
          <cell r="I1626">
            <v>0.21020999999999998</v>
          </cell>
        </row>
        <row r="1627">
          <cell r="E1627" t="str">
            <v>LOUÇAS E METAIS</v>
          </cell>
        </row>
        <row r="1628">
          <cell r="D1628" t="str">
            <v>COMP 034</v>
          </cell>
          <cell r="E1628" t="str">
            <v>ANEL DE VEDAÇÃO PARA VASO SANITÁRIO</v>
          </cell>
          <cell r="F1628" t="str">
            <v>UN</v>
          </cell>
          <cell r="I1628">
            <v>1.41</v>
          </cell>
        </row>
        <row r="1629">
          <cell r="D1629">
            <v>11393</v>
          </cell>
          <cell r="E1629" t="str">
            <v>ANEL VEDAÇÃO PVC, 100MM, PARA SAIDA VASO SANITARIO</v>
          </cell>
          <cell r="F1629" t="str">
            <v>UN</v>
          </cell>
          <cell r="G1629">
            <v>1</v>
          </cell>
          <cell r="H1629">
            <v>1.41</v>
          </cell>
          <cell r="I1629">
            <v>1.41</v>
          </cell>
        </row>
        <row r="1630">
          <cell r="D1630">
            <v>11961</v>
          </cell>
          <cell r="E1630" t="str">
            <v>ALARME BANHEIRO PNE DEFICIENTE FISICO CONFORME NBR 9050 COM ACIONADOR</v>
          </cell>
          <cell r="F1630" t="str">
            <v>UN</v>
          </cell>
          <cell r="I1630">
            <v>467.72892692000005</v>
          </cell>
        </row>
        <row r="1631">
          <cell r="D1631">
            <v>12838</v>
          </cell>
          <cell r="E1631" t="str">
            <v>ALARME BANHEIRO PNE DEFICIENTE FISICO CONFORME NBR 9050 COM ACIONADOR</v>
          </cell>
          <cell r="F1631" t="str">
            <v>UN</v>
          </cell>
          <cell r="G1631">
            <v>1</v>
          </cell>
          <cell r="H1631">
            <v>460</v>
          </cell>
          <cell r="I1631">
            <v>460</v>
          </cell>
        </row>
        <row r="1632">
          <cell r="D1632">
            <v>88264</v>
          </cell>
          <cell r="E1632" t="str">
            <v>ELETRICISTA COM ENCARGOS COMPLEMENTARES</v>
          </cell>
          <cell r="F1632" t="str">
            <v>H</v>
          </cell>
          <cell r="G1632">
            <v>0.17</v>
          </cell>
          <cell r="H1632">
            <v>28.593994000000002</v>
          </cell>
          <cell r="I1632">
            <v>4.8609789800000005</v>
          </cell>
        </row>
        <row r="1633">
          <cell r="D1633">
            <v>88316</v>
          </cell>
          <cell r="E1633" t="str">
            <v>SERVENTE COM ENCARGOS COMPLEMENTARES</v>
          </cell>
          <cell r="F1633" t="str">
            <v>H</v>
          </cell>
          <cell r="G1633">
            <v>0.17</v>
          </cell>
          <cell r="H1633">
            <v>16.870282</v>
          </cell>
          <cell r="I1633">
            <v>2.8679479400000001</v>
          </cell>
        </row>
        <row r="1634">
          <cell r="D1634">
            <v>7761</v>
          </cell>
          <cell r="E1634" t="str">
            <v>BARRA DE APOIO EM INOX DIAM. 40MM - 85CM</v>
          </cell>
          <cell r="F1634" t="str">
            <v>UN</v>
          </cell>
          <cell r="I1634">
            <v>447.1848182</v>
          </cell>
        </row>
        <row r="1635">
          <cell r="D1635">
            <v>7387</v>
          </cell>
          <cell r="E1635" t="str">
            <v>BARRA DE APOIO PARA SANITÁRIOS DE DEFICIENTES FÍSICOS, DECA 2310 EBR, L=90 CM, OU SIMILAR</v>
          </cell>
          <cell r="F1635" t="str">
            <v>UN</v>
          </cell>
          <cell r="G1635">
            <v>1</v>
          </cell>
          <cell r="H1635">
            <v>439.13</v>
          </cell>
          <cell r="I1635">
            <v>439.13</v>
          </cell>
        </row>
        <row r="1636">
          <cell r="D1636">
            <v>88309</v>
          </cell>
          <cell r="E1636" t="str">
            <v>PEDRFEIRO COM ENCARGOS COMPLEMENTARES</v>
          </cell>
          <cell r="F1636" t="str">
            <v>H</v>
          </cell>
          <cell r="G1636">
            <v>0.3</v>
          </cell>
          <cell r="H1636">
            <v>26.849394</v>
          </cell>
          <cell r="I1636">
            <v>8.0548181999999997</v>
          </cell>
        </row>
        <row r="1637">
          <cell r="D1637">
            <v>95471</v>
          </cell>
          <cell r="E1637" t="str">
            <v>VASO SANITARIO SIFONADO CONVENCIONAL PARA PCD SEM FURO FRONTAL COM  LOUÇA BRANCA SEM ASSENTO -  FORNECIMENTO E INSTALAÇÃO. AF_10/2016</v>
          </cell>
          <cell r="F1637" t="str">
            <v>UN</v>
          </cell>
          <cell r="G1637" t="str">
            <v/>
          </cell>
          <cell r="I1637">
            <v>605.39991740000005</v>
          </cell>
        </row>
        <row r="1638">
          <cell r="D1638">
            <v>88267</v>
          </cell>
          <cell r="E1638" t="str">
            <v>ENCANADOR OU BOMBEIRO HIDRÁULICO COM ENCARGOS COMPLEMENTARES</v>
          </cell>
          <cell r="F1638" t="str">
            <v>H</v>
          </cell>
          <cell r="G1638">
            <v>0.78</v>
          </cell>
          <cell r="H1638">
            <v>28.593994000000002</v>
          </cell>
          <cell r="I1638">
            <v>22.303315320000003</v>
          </cell>
        </row>
        <row r="1639">
          <cell r="D1639">
            <v>88316</v>
          </cell>
          <cell r="E1639" t="str">
            <v>SERVENTE COM ENCARGOS COMPLEMENTARES</v>
          </cell>
          <cell r="F1639" t="str">
            <v>H</v>
          </cell>
          <cell r="G1639">
            <v>0.44</v>
          </cell>
          <cell r="H1639">
            <v>16.870282</v>
          </cell>
          <cell r="I1639">
            <v>7.4229240799999996</v>
          </cell>
        </row>
        <row r="1640">
          <cell r="D1640">
            <v>4384</v>
          </cell>
          <cell r="E1640" t="str">
            <v>PARAFUSO NIQUELADO COM ACABAMENTO CROMADO PARA FIXAR PECA SANITARIA, INCLUI PORCA CEGA, ARRUELA E BUCHA DE NYLON TAMANHO S-10</v>
          </cell>
          <cell r="F1640" t="str">
            <v>UN</v>
          </cell>
          <cell r="G1640">
            <v>2</v>
          </cell>
          <cell r="H1640" t="str">
            <v>9,14</v>
          </cell>
          <cell r="I1640">
            <v>18.28</v>
          </cell>
        </row>
        <row r="1641">
          <cell r="D1641">
            <v>6138</v>
          </cell>
          <cell r="E1641" t="str">
            <v>VEDACAO PVC, 100 MM, PARA SAIDA VASO SANITARIO</v>
          </cell>
          <cell r="F1641" t="str">
            <v>UN</v>
          </cell>
          <cell r="G1641">
            <v>1</v>
          </cell>
          <cell r="H1641" t="str">
            <v>1,59</v>
          </cell>
          <cell r="I1641">
            <v>1.59</v>
          </cell>
        </row>
        <row r="1642">
          <cell r="D1642">
            <v>36520</v>
          </cell>
          <cell r="E1642" t="str">
            <v>BACIA SANITARIA (VASO) CONVENCIONAL PARA PCD SEM FURO FRONTAL, DE LOUCA BRANCA, SEM ASSENTO</v>
          </cell>
          <cell r="F1642" t="str">
            <v>UN</v>
          </cell>
          <cell r="G1642">
            <v>1</v>
          </cell>
          <cell r="H1642" t="str">
            <v>547,78</v>
          </cell>
          <cell r="I1642">
            <v>547.78</v>
          </cell>
        </row>
        <row r="1643">
          <cell r="D1643">
            <v>37329</v>
          </cell>
          <cell r="E1643" t="str">
            <v>REJUNTE EPOXI BRANCO</v>
          </cell>
          <cell r="F1643" t="str">
            <v>KG</v>
          </cell>
          <cell r="G1643">
            <v>0.1469</v>
          </cell>
          <cell r="H1643" t="str">
            <v>54,62</v>
          </cell>
          <cell r="I1643">
            <v>8.0236780000000003</v>
          </cell>
        </row>
        <row r="1644">
          <cell r="D1644">
            <v>86888</v>
          </cell>
          <cell r="E1644" t="str">
            <v>VASO SANITÁRIO SIFONADO COM CAIXA ACOPLADA LOUÇA BRANCA - FORNECIMENTO E INSTALAÇÃO. AF_12/2013</v>
          </cell>
          <cell r="F1644" t="str">
            <v>UN</v>
          </cell>
          <cell r="G1644" t="str">
            <v/>
          </cell>
          <cell r="I1644">
            <v>350.77991740000004</v>
          </cell>
        </row>
        <row r="1645">
          <cell r="D1645">
            <v>88267</v>
          </cell>
          <cell r="E1645" t="str">
            <v>ENCANADOR OU BOMBEIRO HIDRÁULICO COM ENCARGOS COMPLEMENTARES</v>
          </cell>
          <cell r="F1645" t="str">
            <v>H</v>
          </cell>
          <cell r="G1645">
            <v>0.78</v>
          </cell>
          <cell r="H1645">
            <v>28.593994000000002</v>
          </cell>
          <cell r="I1645">
            <v>22.303315320000003</v>
          </cell>
        </row>
        <row r="1646">
          <cell r="D1646">
            <v>88316</v>
          </cell>
          <cell r="E1646" t="str">
            <v>SERVENTE COM ENCARGOS COMPLEMENTARES</v>
          </cell>
          <cell r="F1646" t="str">
            <v>H</v>
          </cell>
          <cell r="G1646">
            <v>0.44</v>
          </cell>
          <cell r="H1646">
            <v>16.870282</v>
          </cell>
          <cell r="I1646">
            <v>7.4229240799999996</v>
          </cell>
        </row>
        <row r="1647">
          <cell r="D1647">
            <v>4384</v>
          </cell>
          <cell r="E1647" t="str">
            <v>PARAFUSO NIQUELADO COM ACABAMENTO CROMADO PARA FIXAR PECA SANITARIA, INCLUI PORCA CEGA, ARRUELA E BUCHA DE NYLON TAMANHO S-10</v>
          </cell>
          <cell r="F1647" t="str">
            <v>UN</v>
          </cell>
          <cell r="G1647">
            <v>2</v>
          </cell>
          <cell r="H1647" t="str">
            <v>9,14</v>
          </cell>
          <cell r="I1647">
            <v>18.28</v>
          </cell>
        </row>
        <row r="1648">
          <cell r="D1648">
            <v>6138</v>
          </cell>
          <cell r="E1648" t="str">
            <v>VEDACAO PVC, 100 MM, PARA SAIDA VASO SANITARIO</v>
          </cell>
          <cell r="F1648" t="str">
            <v>UN</v>
          </cell>
          <cell r="G1648">
            <v>1</v>
          </cell>
          <cell r="H1648" t="str">
            <v>1,59</v>
          </cell>
          <cell r="I1648">
            <v>1.59</v>
          </cell>
        </row>
        <row r="1649">
          <cell r="D1649">
            <v>10422</v>
          </cell>
          <cell r="E1649" t="str">
            <v>BACIA SANITARIA (VASO) COM CAIXA ACOPLADA, DE LOUCA BRANCA</v>
          </cell>
          <cell r="F1649" t="str">
            <v>UN</v>
          </cell>
          <cell r="G1649">
            <v>1</v>
          </cell>
          <cell r="H1649" t="str">
            <v>293,16</v>
          </cell>
          <cell r="I1649">
            <v>293.16000000000003</v>
          </cell>
        </row>
        <row r="1650">
          <cell r="D1650">
            <v>37329</v>
          </cell>
          <cell r="E1650" t="str">
            <v>REJUNTE EPOXI BRANCO</v>
          </cell>
          <cell r="F1650" t="str">
            <v>KG</v>
          </cell>
          <cell r="G1650">
            <v>0.1469</v>
          </cell>
          <cell r="H1650" t="str">
            <v>54,62</v>
          </cell>
          <cell r="I1650">
            <v>8.0236780000000003</v>
          </cell>
        </row>
        <row r="1651">
          <cell r="D1651">
            <v>10810</v>
          </cell>
          <cell r="E1651" t="str">
            <v>BANCADA EM AÇO INOX INOXIDAVEL 304, ACABAMENTO POLIDO, INCLUSIVE RODOPIA H= 7CM</v>
          </cell>
          <cell r="F1651" t="str">
            <v>M2</v>
          </cell>
          <cell r="G1651" t="str">
            <v/>
          </cell>
          <cell r="I1651">
            <v>1062.69920252</v>
          </cell>
        </row>
        <row r="1652">
          <cell r="D1652">
            <v>11667</v>
          </cell>
          <cell r="E1652" t="str">
            <v>BANCADA EM CHAPA INOX - 304, LISA, POLIDA OU ESCOVADA</v>
          </cell>
          <cell r="F1652" t="str">
            <v>M2</v>
          </cell>
          <cell r="G1652">
            <v>1</v>
          </cell>
          <cell r="H1652">
            <v>914.71</v>
          </cell>
          <cell r="I1652">
            <v>914.71</v>
          </cell>
        </row>
        <row r="1653">
          <cell r="D1653">
            <v>88309</v>
          </cell>
          <cell r="E1653" t="str">
            <v>PEDREIRO COM ENCARGOS COMPLEMENTARES</v>
          </cell>
          <cell r="F1653" t="str">
            <v>H</v>
          </cell>
          <cell r="G1653">
            <v>2.77</v>
          </cell>
          <cell r="H1653">
            <v>26.849394</v>
          </cell>
          <cell r="I1653">
            <v>74.372821380000005</v>
          </cell>
        </row>
        <row r="1654">
          <cell r="D1654">
            <v>88316</v>
          </cell>
          <cell r="E1654" t="str">
            <v>SERVENTE COM ENCARGOS COMPLEMENTARES</v>
          </cell>
          <cell r="F1654" t="str">
            <v>H</v>
          </cell>
          <cell r="G1654">
            <v>2.77</v>
          </cell>
          <cell r="H1654">
            <v>16.870282</v>
          </cell>
          <cell r="I1654">
            <v>46.730681140000002</v>
          </cell>
        </row>
        <row r="1655">
          <cell r="D1655">
            <v>125</v>
          </cell>
          <cell r="E1655" t="str">
            <v>CONCRETO SIMPLES FCK= 15MPA (B1/B2), FABRICADO NA OBRA, SEM LANÇAMENTO E ADENSAMENTO</v>
          </cell>
          <cell r="F1655" t="str">
            <v>M3</v>
          </cell>
          <cell r="G1655">
            <v>0.03</v>
          </cell>
          <cell r="H1655">
            <v>323.27</v>
          </cell>
          <cell r="I1655">
            <v>9.6980999999999984</v>
          </cell>
        </row>
        <row r="1656">
          <cell r="D1656">
            <v>7692</v>
          </cell>
          <cell r="E1656" t="str">
            <v>LANÇAMENTO DE CONCRETO SIMPLES FABRICADO NA OBRA, INCLUSIVE ADENSAMENTO E ACABAMENTO EM PEÇAS DE SUPERESTRUTURA</v>
          </cell>
          <cell r="F1656" t="str">
            <v>M3</v>
          </cell>
          <cell r="G1656">
            <v>0.03</v>
          </cell>
          <cell r="H1656">
            <v>32.92</v>
          </cell>
          <cell r="I1656">
            <v>0.98760000000000003</v>
          </cell>
        </row>
        <row r="1657">
          <cell r="D1657">
            <v>141</v>
          </cell>
          <cell r="E1657" t="str">
            <v>AÇO CA - 60 Ø 4,2 A 9,5 MM, INCLUSIVE CORTE, DOBRAGEM, MONTAGEM E COLOCAÇÃO DE FERRAGENS NAS FORMAS, PARA SUPERESTRUTURAS E FUNDAÇÕES</v>
          </cell>
          <cell r="F1657" t="str">
            <v>KG</v>
          </cell>
          <cell r="G1657">
            <v>2.7</v>
          </cell>
          <cell r="H1657">
            <v>6</v>
          </cell>
          <cell r="I1657">
            <v>16.200000000000003</v>
          </cell>
        </row>
        <row r="1658">
          <cell r="D1658">
            <v>8135</v>
          </cell>
          <cell r="E1658" t="str">
            <v>BANCADA EM AÇO INOX - 304, DIMENSÕES 1,55 X 0,60M C/ 01 CUBA 80X50X40CM, RODOPIA 10CM, CONCRETADA, INCLUSIVE VALVULA E SIFÃO CROMADOS, EXCLUSIVE TORNEIRA</v>
          </cell>
          <cell r="F1658" t="str">
            <v>UN</v>
          </cell>
          <cell r="G1658" t="str">
            <v/>
          </cell>
          <cell r="I1658">
            <v>2325.3588743999994</v>
          </cell>
        </row>
        <row r="1659">
          <cell r="D1659">
            <v>2016</v>
          </cell>
          <cell r="E1659" t="str">
            <v>SIFÃO PARA PIA DE COZINHA, DECA 1680, ACABAMENTO CROMADO 1 1/2 X 1 1/2 OU SIMILAR</v>
          </cell>
          <cell r="F1659" t="str">
            <v>UN</v>
          </cell>
          <cell r="G1659">
            <v>1</v>
          </cell>
          <cell r="H1659">
            <v>180</v>
          </cell>
          <cell r="I1659">
            <v>180</v>
          </cell>
        </row>
        <row r="1660">
          <cell r="D1660">
            <v>8166</v>
          </cell>
          <cell r="E1660" t="str">
            <v>BANCADA EM CHAPA INOX - 304, DIMENSÕES 1,55 X 0,60M, C/01 CUBA 80X50X40CM, RODOPIA 10CM, POLIDA OU ESCOVADA</v>
          </cell>
          <cell r="F1660" t="str">
            <v>UN</v>
          </cell>
          <cell r="G1660">
            <v>1</v>
          </cell>
          <cell r="H1660">
            <v>1971.51</v>
          </cell>
          <cell r="I1660">
            <v>1971.51</v>
          </cell>
        </row>
        <row r="1661">
          <cell r="D1661">
            <v>88267</v>
          </cell>
          <cell r="E1661" t="str">
            <v>ENCANADOR OU BOMBEIRO HIDRÁULICO COM ENCARGOS COMPLEMENTARES</v>
          </cell>
          <cell r="F1661" t="str">
            <v>H</v>
          </cell>
          <cell r="G1661">
            <v>2</v>
          </cell>
          <cell r="H1661">
            <v>28.593994000000002</v>
          </cell>
          <cell r="I1661">
            <v>57.187988000000004</v>
          </cell>
        </row>
        <row r="1662">
          <cell r="D1662">
            <v>88309</v>
          </cell>
          <cell r="E1662" t="str">
            <v>PEDREIRO COM ENCARGOS COMPLEMENTARES</v>
          </cell>
          <cell r="F1662" t="str">
            <v>H</v>
          </cell>
          <cell r="G1662">
            <v>1.65</v>
          </cell>
          <cell r="H1662">
            <v>26.849394</v>
          </cell>
          <cell r="I1662">
            <v>44.301500099999998</v>
          </cell>
        </row>
        <row r="1663">
          <cell r="D1663">
            <v>88316</v>
          </cell>
          <cell r="E1663" t="str">
            <v>SERVENTE COM ENCARGOS COMPLEMENTARES</v>
          </cell>
          <cell r="F1663" t="str">
            <v>H</v>
          </cell>
          <cell r="G1663">
            <v>1.65</v>
          </cell>
          <cell r="H1663">
            <v>16.870282</v>
          </cell>
          <cell r="I1663">
            <v>27.835965299999998</v>
          </cell>
        </row>
        <row r="1664">
          <cell r="D1664">
            <v>6157</v>
          </cell>
          <cell r="E1664" t="str">
            <v>VALVULA EM METAL CROMADO PARA PIA AMERICANA 3.1/2 X 1.1/2"</v>
          </cell>
          <cell r="F1664" t="str">
            <v>UN</v>
          </cell>
          <cell r="G1664">
            <v>1</v>
          </cell>
          <cell r="H1664" t="str">
            <v>32,20</v>
          </cell>
          <cell r="I1664">
            <v>32.200000000000003</v>
          </cell>
        </row>
        <row r="1665">
          <cell r="D1665">
            <v>125</v>
          </cell>
          <cell r="E1665" t="str">
            <v>CONCRETO SIMPLES FCK= 15MPA (B1/B2), FABRICADO NA OBRA, SEM LANÇAMENTO E ADENSAMENTO</v>
          </cell>
          <cell r="F1665" t="str">
            <v>M3</v>
          </cell>
          <cell r="G1665">
            <v>1.5900000000000001E-2</v>
          </cell>
          <cell r="H1665">
            <v>323.27</v>
          </cell>
          <cell r="I1665">
            <v>5.1399929999999996</v>
          </cell>
        </row>
        <row r="1666">
          <cell r="D1666">
            <v>7692</v>
          </cell>
          <cell r="E1666" t="str">
            <v>LANÇAMENTO DE CONCRETO SIMPLES FABRICADO NA OBRA, INCLUSIVE ADENSAMENTO E ACABAMENTO EM PEÇAS DE SUPERESTRUTURA</v>
          </cell>
          <cell r="F1666" t="str">
            <v>M3</v>
          </cell>
          <cell r="G1666">
            <v>1.5900000000000001E-2</v>
          </cell>
          <cell r="H1666">
            <v>32.92</v>
          </cell>
          <cell r="I1666">
            <v>0.523428</v>
          </cell>
        </row>
        <row r="1667">
          <cell r="D1667">
            <v>141</v>
          </cell>
          <cell r="E1667" t="str">
            <v>AÇO CA - 60 Ø 4,2 A 9,5 MM, INCLUSIVE CORTE, DOBRAGEM, MONTAGEM E COLOCAÇÃO DE FERRAGENS NAS FORMAS, PARA SUPERESTRUTURAS E FUNDAÇÕES</v>
          </cell>
          <cell r="F1667" t="str">
            <v>KG</v>
          </cell>
          <cell r="G1667">
            <v>1.1100000000000001</v>
          </cell>
          <cell r="H1667">
            <v>6</v>
          </cell>
          <cell r="I1667">
            <v>6.66</v>
          </cell>
        </row>
        <row r="1668">
          <cell r="D1668">
            <v>3708</v>
          </cell>
          <cell r="E1668" t="str">
            <v>CABIDE EM AÇO INOX, DECA 2060 C40, ACABAMENTO CROMADO OU SIMILAR</v>
          </cell>
          <cell r="F1668" t="str">
            <v>UN</v>
          </cell>
          <cell r="I1668">
            <v>111.69457580000001</v>
          </cell>
        </row>
        <row r="1669">
          <cell r="D1669">
            <v>2899</v>
          </cell>
          <cell r="E1669" t="str">
            <v>CABIDE EM AÇO INOX, DECA 2060 C40, ACABAMENTO CROMADO OU SIMILAR</v>
          </cell>
          <cell r="F1669" t="str">
            <v>UN</v>
          </cell>
          <cell r="G1669">
            <v>1</v>
          </cell>
          <cell r="H1669" t="str">
            <v>92,9</v>
          </cell>
          <cell r="I1669">
            <v>92.9</v>
          </cell>
        </row>
        <row r="1670">
          <cell r="D1670">
            <v>88309</v>
          </cell>
          <cell r="E1670" t="str">
            <v>PEDREIRO COM ENCARGOS COMPLEMENTARES</v>
          </cell>
          <cell r="F1670" t="str">
            <v>H</v>
          </cell>
          <cell r="G1670">
            <v>0.7</v>
          </cell>
          <cell r="H1670">
            <v>26.849394</v>
          </cell>
          <cell r="I1670">
            <v>18.7945758</v>
          </cell>
        </row>
        <row r="1671">
          <cell r="D1671">
            <v>8134</v>
          </cell>
          <cell r="E1671" t="str">
            <v>BANCADA EM AÇO INOX - 304, DIMENSÕES 1,60 X 0,60M C/ 01 CUBA 50X40X25CM, RODOPIA 10CM, CONCRETADA, INCLUSIVE VALVULA E SIFÃO CROMADOS, EXCLUSIVE TORNEIRA</v>
          </cell>
          <cell r="F1671" t="str">
            <v>UN</v>
          </cell>
          <cell r="G1671" t="str">
            <v/>
          </cell>
          <cell r="I1671">
            <v>2547.8384719999999</v>
          </cell>
        </row>
        <row r="1672">
          <cell r="D1672">
            <v>2016</v>
          </cell>
          <cell r="E1672" t="str">
            <v>SIFÃO PARA PIA DE COZINHA, DECA 1680, ACABAMENTO CROMADO 1 1/2 X 1 1/2 OU SIMILAR</v>
          </cell>
          <cell r="F1672" t="str">
            <v>UN</v>
          </cell>
          <cell r="G1672">
            <v>1</v>
          </cell>
          <cell r="H1672">
            <v>180</v>
          </cell>
          <cell r="I1672">
            <v>180</v>
          </cell>
        </row>
        <row r="1673">
          <cell r="D1673">
            <v>8222</v>
          </cell>
          <cell r="E1673" t="str">
            <v>BANCADA EM CHAPA INOX - 304, DIMENSÕES 1,60 X 0,60M C/ 01 CUBA 50X40X25CM, RODOPIA 10CM, CONCRETADA, INCLUSIVE VALVULA E SIFÃO CROMADOS, EXCLUSIVE TORNEIRA</v>
          </cell>
          <cell r="F1673" t="str">
            <v>UN</v>
          </cell>
          <cell r="G1673">
            <v>1</v>
          </cell>
          <cell r="H1673">
            <v>2173.29</v>
          </cell>
          <cell r="I1673">
            <v>2173.29</v>
          </cell>
        </row>
        <row r="1674">
          <cell r="D1674">
            <v>88267</v>
          </cell>
          <cell r="E1674" t="str">
            <v>ENCANADOR OU BOMBEIRO HIDRÁULICO COM ENCARGOS COMPLEMENTARES</v>
          </cell>
          <cell r="F1674" t="str">
            <v>H</v>
          </cell>
          <cell r="G1674">
            <v>2</v>
          </cell>
          <cell r="H1674">
            <v>28.593994000000002</v>
          </cell>
          <cell r="I1674">
            <v>57.187988000000004</v>
          </cell>
        </row>
        <row r="1675">
          <cell r="D1675">
            <v>88309</v>
          </cell>
          <cell r="E1675" t="str">
            <v>PEDREIRO COM ENCARGOS COMPLEMENTARES</v>
          </cell>
          <cell r="F1675" t="str">
            <v>H</v>
          </cell>
          <cell r="G1675">
            <v>2</v>
          </cell>
          <cell r="H1675">
            <v>26.849394</v>
          </cell>
          <cell r="I1675">
            <v>53.698788</v>
          </cell>
        </row>
        <row r="1676">
          <cell r="D1676">
            <v>88316</v>
          </cell>
          <cell r="E1676" t="str">
            <v>SERVENTE COM ENCARGOS COMPLEMENTARES</v>
          </cell>
          <cell r="F1676" t="str">
            <v>H</v>
          </cell>
          <cell r="G1676">
            <v>2</v>
          </cell>
          <cell r="H1676">
            <v>16.870282</v>
          </cell>
          <cell r="I1676">
            <v>33.740563999999999</v>
          </cell>
        </row>
        <row r="1677">
          <cell r="D1677">
            <v>6157</v>
          </cell>
          <cell r="E1677" t="str">
            <v>VALVULA EM METAL CROMADO PARA PIA AMERICANA 3.1/2 X 1.1/2"</v>
          </cell>
          <cell r="F1677" t="str">
            <v>UN</v>
          </cell>
          <cell r="G1677">
            <v>1</v>
          </cell>
          <cell r="H1677" t="str">
            <v>32,20</v>
          </cell>
          <cell r="I1677">
            <v>32.200000000000003</v>
          </cell>
        </row>
        <row r="1678">
          <cell r="D1678">
            <v>125</v>
          </cell>
          <cell r="E1678" t="str">
            <v>CONCRETO SIMPLES FCK= 15MPA (B1/B2), FABRICADO NA OBRA, SEM LANÇAMENTO E ADENSAMENTO</v>
          </cell>
          <cell r="F1678" t="str">
            <v>M3</v>
          </cell>
          <cell r="G1678">
            <v>2.2800000000000001E-2</v>
          </cell>
          <cell r="H1678">
            <v>323.27</v>
          </cell>
          <cell r="I1678">
            <v>7.3705559999999997</v>
          </cell>
        </row>
        <row r="1679">
          <cell r="D1679">
            <v>7692</v>
          </cell>
          <cell r="E1679" t="str">
            <v>LANÇAMENTO DE CONCRETO SIMPLES FABRICADO NA OBRA, INCLUSIVE ADENSAMENTO E ACABAMENTO EM PEÇAS DE SUPERESTRUTURA</v>
          </cell>
          <cell r="F1679" t="str">
            <v>M3</v>
          </cell>
          <cell r="G1679">
            <v>2.2800000000000001E-2</v>
          </cell>
          <cell r="H1679">
            <v>32.92</v>
          </cell>
          <cell r="I1679">
            <v>0.75057600000000002</v>
          </cell>
        </row>
        <row r="1680">
          <cell r="D1680">
            <v>141</v>
          </cell>
          <cell r="E1680" t="str">
            <v>AÇO CA - 60 Ø 4,2 A 9,5 MM, INCLUSIVE CORTE, DOBRAGEM, MONTAGEM E COLOCAÇÃO DE FERRAGENS NAS FORMAS, PARA SUPERESTRUTURAS E FUNDAÇÕES</v>
          </cell>
          <cell r="F1680" t="str">
            <v>KG</v>
          </cell>
          <cell r="G1680">
            <v>1.6</v>
          </cell>
          <cell r="H1680">
            <v>6</v>
          </cell>
          <cell r="I1680">
            <v>9.6000000000000014</v>
          </cell>
        </row>
        <row r="1681">
          <cell r="D1681">
            <v>2024</v>
          </cell>
          <cell r="E1681" t="str">
            <v>CHUVEIRO SIMPLES ARTICULADO, D EMETAL CROMADO, (DECA REF 1995), C/ REGISTRO DE PRESSÃO (DECA LINHA C40 REF 1416) OU SIMILARES</v>
          </cell>
          <cell r="F1681" t="str">
            <v>UN</v>
          </cell>
          <cell r="G1681" t="str">
            <v/>
          </cell>
          <cell r="I1681">
            <v>388.34707600000002</v>
          </cell>
        </row>
        <row r="1682">
          <cell r="D1682">
            <v>604</v>
          </cell>
          <cell r="E1682" t="str">
            <v>CHUVEIRO TRADICIONAL CROMADO, DECA 1995 OU SIMILAR</v>
          </cell>
          <cell r="F1682" t="str">
            <v>UN</v>
          </cell>
          <cell r="G1682">
            <v>1</v>
          </cell>
          <cell r="H1682">
            <v>298.97000000000003</v>
          </cell>
          <cell r="I1682">
            <v>298.97000000000003</v>
          </cell>
        </row>
        <row r="1683">
          <cell r="D1683">
            <v>981</v>
          </cell>
          <cell r="E1683" t="str">
            <v>FITA VEDA ROSCA 18MM</v>
          </cell>
          <cell r="F1683" t="str">
            <v>M</v>
          </cell>
          <cell r="G1683">
            <v>0.84</v>
          </cell>
          <cell r="H1683" t="str">
            <v>0,17</v>
          </cell>
          <cell r="I1683">
            <v>0.14280000000000001</v>
          </cell>
        </row>
        <row r="1684">
          <cell r="D1684">
            <v>1965</v>
          </cell>
          <cell r="E1684" t="str">
            <v>REGISTRO PRESSÃO 1/2" C/CANOPLA ACAB.CROM. SIMPLES, LINHA TARGA C40 - REF 1416, DECA OU SIMILAR</v>
          </cell>
          <cell r="F1684" t="str">
            <v>UN</v>
          </cell>
          <cell r="G1684">
            <v>1</v>
          </cell>
          <cell r="H1684">
            <v>43.77</v>
          </cell>
          <cell r="I1684">
            <v>43.77</v>
          </cell>
        </row>
        <row r="1685">
          <cell r="D1685">
            <v>88267</v>
          </cell>
          <cell r="E1685" t="str">
            <v>ENCANADOR OU BOMBEIRO HIDRÁULICO COM ENCARGOS COMPLEMENTARES</v>
          </cell>
          <cell r="F1685" t="str">
            <v>H</v>
          </cell>
          <cell r="G1685">
            <v>1</v>
          </cell>
          <cell r="H1685">
            <v>28.593994000000002</v>
          </cell>
          <cell r="I1685">
            <v>28.593994000000002</v>
          </cell>
        </row>
        <row r="1686">
          <cell r="D1686">
            <v>88316</v>
          </cell>
          <cell r="E1686" t="str">
            <v>SERVENTE COM ENCARGOS COMPLEMENTARES</v>
          </cell>
          <cell r="F1686" t="str">
            <v>H</v>
          </cell>
          <cell r="G1686">
            <v>1</v>
          </cell>
          <cell r="H1686">
            <v>16.870282</v>
          </cell>
          <cell r="I1686">
            <v>16.870282</v>
          </cell>
        </row>
        <row r="1687">
          <cell r="D1687">
            <v>10041</v>
          </cell>
          <cell r="E1687" t="str">
            <v>CHUVEIRO E LAVA-OLHOS DE EMERGENCIA E BACIA EM AÇO INOX, DA MARCA ADAMO, REF 01486 OU SIMILAR</v>
          </cell>
          <cell r="F1687" t="str">
            <v>UN</v>
          </cell>
          <cell r="G1687" t="str">
            <v/>
          </cell>
          <cell r="I1687">
            <v>1450.3767940000002</v>
          </cell>
        </row>
        <row r="1688">
          <cell r="D1688">
            <v>981</v>
          </cell>
          <cell r="E1688" t="str">
            <v>FITA VEDA ROSCA 18MM</v>
          </cell>
          <cell r="F1688" t="str">
            <v>M</v>
          </cell>
          <cell r="G1688">
            <v>0.84</v>
          </cell>
          <cell r="H1688" t="str">
            <v>0,17</v>
          </cell>
          <cell r="I1688">
            <v>0.14280000000000001</v>
          </cell>
        </row>
        <row r="1689">
          <cell r="D1689">
            <v>10504</v>
          </cell>
          <cell r="E1689" t="str">
            <v>CHUVEIRO E LAVA-OLHOS DE EMERGENCIA E BACIA EM AÇO INOX, DA MARCA ADAMO, REF 01486 OU SIMILAR</v>
          </cell>
          <cell r="F1689" t="str">
            <v>UN</v>
          </cell>
          <cell r="G1689">
            <v>1</v>
          </cell>
          <cell r="H1689">
            <v>1421.64</v>
          </cell>
          <cell r="I1689">
            <v>1421.64</v>
          </cell>
        </row>
        <row r="1690">
          <cell r="D1690">
            <v>88267</v>
          </cell>
          <cell r="E1690" t="str">
            <v>ENCANADOR OU BOMBEIRO HIDRÁULICO COM ENCARGOS COMPLEMENTARES</v>
          </cell>
          <cell r="F1690" t="str">
            <v>H</v>
          </cell>
          <cell r="G1690">
            <v>1</v>
          </cell>
          <cell r="H1690">
            <v>28.593994000000002</v>
          </cell>
          <cell r="I1690">
            <v>28.593994000000002</v>
          </cell>
        </row>
        <row r="1691">
          <cell r="D1691">
            <v>741252</v>
          </cell>
          <cell r="E1691" t="str">
            <v xml:space="preserve">ESPELHO CRISTAL ESPESSURA 4MM, COM MOLDURA EM ALUMINIO E COMPENSADO 6MM PLASTIFICADO COLADO </v>
          </cell>
          <cell r="F1691" t="str">
            <v>M</v>
          </cell>
          <cell r="I1691">
            <v>437.57570319999996</v>
          </cell>
        </row>
        <row r="1692">
          <cell r="D1692">
            <v>587</v>
          </cell>
          <cell r="E1692" t="str">
            <v>CANTONEIRA ALUMINIO ABAS DESIGUAIS 1" X 3/4", E =1/8"</v>
          </cell>
          <cell r="F1692" t="str">
            <v>KG</v>
          </cell>
          <cell r="G1692">
            <v>1.54</v>
          </cell>
          <cell r="H1692" t="str">
            <v>23,77</v>
          </cell>
          <cell r="I1692">
            <v>36.605800000000002</v>
          </cell>
        </row>
        <row r="1693">
          <cell r="D1693">
            <v>1344</v>
          </cell>
          <cell r="E1693" t="str">
            <v>CHAPA DE MADEIRA COMPENSADA PLASTIFICADA PARA FORMA DE CONCRETO, DE 2,20 X 1,10M, E=6MM</v>
          </cell>
          <cell r="F1693" t="str">
            <v>UN</v>
          </cell>
          <cell r="G1693">
            <v>1.05</v>
          </cell>
          <cell r="H1693" t="str">
            <v>37,33</v>
          </cell>
          <cell r="I1693">
            <v>39.1965</v>
          </cell>
        </row>
        <row r="1694">
          <cell r="D1694">
            <v>7334</v>
          </cell>
          <cell r="E1694" t="str">
            <v>ADITIVO ADESIVO LIQUIDO PARA ARGAMASSAS DE REVESTIMENTOS CIMENTICIOS</v>
          </cell>
          <cell r="F1694" t="str">
            <v>L</v>
          </cell>
          <cell r="G1694">
            <v>0.18</v>
          </cell>
          <cell r="H1694" t="str">
            <v>9,08</v>
          </cell>
          <cell r="I1694">
            <v>1.6343999999999999</v>
          </cell>
        </row>
        <row r="1695">
          <cell r="D1695">
            <v>11186</v>
          </cell>
          <cell r="E1695" t="str">
            <v>ESPELHO CRISTAL E= 4MM</v>
          </cell>
          <cell r="F1695" t="str">
            <v>M2</v>
          </cell>
          <cell r="G1695">
            <v>1</v>
          </cell>
          <cell r="H1695" t="str">
            <v>277,11</v>
          </cell>
          <cell r="I1695">
            <v>277.11</v>
          </cell>
        </row>
        <row r="1696">
          <cell r="D1696">
            <v>88325</v>
          </cell>
          <cell r="E1696" t="str">
            <v>VIDRACEIRO COM ENCARGOS COMPLEMENTARES</v>
          </cell>
          <cell r="F1696" t="str">
            <v>H</v>
          </cell>
          <cell r="G1696">
            <v>1.8</v>
          </cell>
          <cell r="H1696">
            <v>24.651198000000001</v>
          </cell>
          <cell r="I1696">
            <v>44.372156400000001</v>
          </cell>
        </row>
        <row r="1697">
          <cell r="D1697">
            <v>88239</v>
          </cell>
          <cell r="E1697" t="str">
            <v>AJUDANTE DE CARPINTEIRO COM ENCARGOS COMPLEMENTARES</v>
          </cell>
          <cell r="F1697" t="str">
            <v>H</v>
          </cell>
          <cell r="G1697">
            <v>1.8</v>
          </cell>
          <cell r="H1697">
            <v>21.476025999999997</v>
          </cell>
          <cell r="I1697">
            <v>38.656846799999997</v>
          </cell>
        </row>
        <row r="1698">
          <cell r="D1698" t="str">
            <v xml:space="preserve">74125/002 </v>
          </cell>
          <cell r="E1698" t="str">
            <v>ESPELHO CRISTAL ESPESSURA 4MM, COM MOLDURA EM ALUMINIO E COMPENSADO 6MM PLASTIFICADO COLADO</v>
          </cell>
          <cell r="F1698" t="str">
            <v>M2</v>
          </cell>
          <cell r="G1698" t="str">
            <v/>
          </cell>
          <cell r="I1698">
            <v>437.57570320000002</v>
          </cell>
        </row>
        <row r="1699">
          <cell r="D1699">
            <v>88239</v>
          </cell>
          <cell r="E1699" t="str">
            <v>AJUDANTE DE CARPINTEIRO COM ENCARGOS COMPLEMENTARES</v>
          </cell>
          <cell r="F1699" t="str">
            <v>H</v>
          </cell>
          <cell r="G1699">
            <v>1.8</v>
          </cell>
          <cell r="H1699">
            <v>21.476025999999997</v>
          </cell>
          <cell r="I1699">
            <v>38.656846799999997</v>
          </cell>
        </row>
        <row r="1700">
          <cell r="D1700">
            <v>88325</v>
          </cell>
          <cell r="E1700" t="str">
            <v>VIDRACEIRO COM ENCARGOS COMPLEMENTARES</v>
          </cell>
          <cell r="F1700" t="str">
            <v>H</v>
          </cell>
          <cell r="G1700">
            <v>1.8</v>
          </cell>
          <cell r="H1700">
            <v>24.651198000000001</v>
          </cell>
          <cell r="I1700">
            <v>44.372156400000001</v>
          </cell>
        </row>
        <row r="1701">
          <cell r="D1701">
            <v>587</v>
          </cell>
          <cell r="E1701" t="str">
            <v>CANTONEIRA ALUMINIO ABAS DESIGUAIS 1" X 3/4 ", E = 1/8 "</v>
          </cell>
          <cell r="F1701" t="str">
            <v>KG</v>
          </cell>
          <cell r="G1701">
            <v>1.54</v>
          </cell>
          <cell r="H1701" t="str">
            <v>23,77</v>
          </cell>
          <cell r="I1701">
            <v>36.605800000000002</v>
          </cell>
        </row>
        <row r="1702">
          <cell r="D1702">
            <v>1344</v>
          </cell>
          <cell r="E1702" t="str">
            <v>CHAPA DE MADEIRA COMPENSADA PLASTIFICADA PARA FORMA DE CONCRETO, DE 2,20 x 1,10 M, E = 6 MM</v>
          </cell>
          <cell r="F1702" t="str">
            <v>UN</v>
          </cell>
          <cell r="G1702">
            <v>1.05</v>
          </cell>
          <cell r="H1702" t="str">
            <v>37,33</v>
          </cell>
          <cell r="I1702">
            <v>39.1965</v>
          </cell>
        </row>
        <row r="1703">
          <cell r="D1703">
            <v>7334</v>
          </cell>
          <cell r="E1703" t="str">
            <v>ADITIVO ADESIVO LIQUIDO PARA ARGAMASSAS DE REVESTIMENTOS CIMENTICIOS</v>
          </cell>
          <cell r="F1703" t="str">
            <v>L</v>
          </cell>
          <cell r="G1703">
            <v>0.18</v>
          </cell>
          <cell r="H1703" t="str">
            <v>9,08</v>
          </cell>
          <cell r="I1703">
            <v>1.6343999999999999</v>
          </cell>
        </row>
        <row r="1704">
          <cell r="D1704">
            <v>11186</v>
          </cell>
          <cell r="E1704" t="str">
            <v>ESPELHO CRISTAL E = 4 MM</v>
          </cell>
          <cell r="F1704" t="str">
            <v>M2</v>
          </cell>
          <cell r="G1704">
            <v>1</v>
          </cell>
          <cell r="H1704" t="str">
            <v>277,11</v>
          </cell>
          <cell r="I1704">
            <v>277.11</v>
          </cell>
        </row>
        <row r="1705">
          <cell r="D1705">
            <v>7350</v>
          </cell>
          <cell r="E1705" t="str">
            <v>LAVATORIO LOUÇA DE CANTO (DECA-IZY, REF L-10117 OU SIMILAR) SEM COLUNA, C/SIFÃO CROMADO, VALVULA CROMADA, ENGATE CROMADO, EXCLUSIVE TORNEIRA</v>
          </cell>
          <cell r="F1705" t="str">
            <v>UN</v>
          </cell>
          <cell r="G1705" t="str">
            <v/>
          </cell>
          <cell r="I1705">
            <v>352.99248300000005</v>
          </cell>
        </row>
        <row r="1706">
          <cell r="D1706">
            <v>982</v>
          </cell>
          <cell r="E1706" t="str">
            <v>FIXAÇÃO P/ LAVATORIO - PARAFUSOS (DECA- REF: SP-7 OU SIMILAR)</v>
          </cell>
          <cell r="F1706" t="str">
            <v>CJ</v>
          </cell>
          <cell r="G1706">
            <v>1</v>
          </cell>
          <cell r="H1706">
            <v>4.47</v>
          </cell>
          <cell r="I1706">
            <v>4.47</v>
          </cell>
        </row>
        <row r="1707">
          <cell r="D1707">
            <v>2384</v>
          </cell>
          <cell r="E1707" t="str">
            <v>VALVULA DE ESCOAMENTO PARA LAVATORIO, DECA 1602C OU SIMILAR</v>
          </cell>
          <cell r="F1707" t="str">
            <v>UN</v>
          </cell>
          <cell r="G1707">
            <v>1</v>
          </cell>
          <cell r="H1707">
            <v>28.15</v>
          </cell>
          <cell r="I1707">
            <v>28.15</v>
          </cell>
        </row>
        <row r="1708">
          <cell r="D1708">
            <v>6969</v>
          </cell>
          <cell r="E1708" t="str">
            <v>LAVATORIO LOUÇA, DE CANTO, LINHA IZY, REF. 10117, DECA OU SIMILAR</v>
          </cell>
          <cell r="F1708" t="str">
            <v>UN</v>
          </cell>
          <cell r="G1708">
            <v>1</v>
          </cell>
          <cell r="H1708">
            <v>124.9</v>
          </cell>
          <cell r="I1708">
            <v>124.9</v>
          </cell>
        </row>
        <row r="1709">
          <cell r="D1709">
            <v>88267</v>
          </cell>
          <cell r="E1709" t="str">
            <v>ENCANADOR OU BOMBEIRO HIDRÁULICO COM ENCARGOS COMPLEMENTARES</v>
          </cell>
          <cell r="F1709" t="str">
            <v>H</v>
          </cell>
          <cell r="G1709">
            <v>1.75</v>
          </cell>
          <cell r="H1709">
            <v>28.593994000000002</v>
          </cell>
          <cell r="I1709">
            <v>50.039489500000002</v>
          </cell>
        </row>
        <row r="1710">
          <cell r="D1710">
            <v>88316</v>
          </cell>
          <cell r="E1710" t="str">
            <v>SERVENTE COM ENCARGOS COMPLEMENTARES</v>
          </cell>
          <cell r="F1710" t="str">
            <v>H</v>
          </cell>
          <cell r="G1710">
            <v>1.75</v>
          </cell>
          <cell r="H1710">
            <v>16.870282</v>
          </cell>
          <cell r="I1710">
            <v>29.522993499999998</v>
          </cell>
        </row>
        <row r="1711">
          <cell r="D1711">
            <v>6136</v>
          </cell>
          <cell r="E1711" t="str">
            <v>SIFÃO EM METAL CROMADO PARA PIA OU LAVATORIO, 1 X 1.1/2"</v>
          </cell>
          <cell r="F1711" t="str">
            <v>UN</v>
          </cell>
          <cell r="G1711">
            <v>1</v>
          </cell>
          <cell r="H1711" t="str">
            <v>94,29</v>
          </cell>
          <cell r="I1711">
            <v>94.29</v>
          </cell>
        </row>
        <row r="1712">
          <cell r="D1712">
            <v>11683</v>
          </cell>
          <cell r="E1712" t="str">
            <v>ENGATE/ RABICHO FLEXIVEL INOX 1/2" X 30CM</v>
          </cell>
          <cell r="F1712" t="str">
            <v>UN</v>
          </cell>
          <cell r="G1712">
            <v>1</v>
          </cell>
          <cell r="H1712" t="str">
            <v>21,62</v>
          </cell>
          <cell r="I1712">
            <v>21.62</v>
          </cell>
        </row>
        <row r="1713">
          <cell r="D1713">
            <v>86942</v>
          </cell>
          <cell r="E1713" t="str">
            <v>LAVATÓRIO LOUÇA BRANCA SUSPENSO, 29,5 X 39CM OU EQUIVALENTE, PADRÃO POPULAR, INCLUSO SIFÃO TIPO GARRAFA EM PVC, VÁLVULA E ENGATE FLEXÍVEL 30CM EM PLÁSTICO E TORNEIRA CROMADA DE MESA, PADRÃO POPULAR - FORNECIMENTO E INSTALAÇÃO. AF_12/2013</v>
          </cell>
          <cell r="F1713" t="str">
            <v>UN</v>
          </cell>
          <cell r="G1713" t="str">
            <v/>
          </cell>
          <cell r="I1713">
            <v>160.24</v>
          </cell>
        </row>
        <row r="1714">
          <cell r="D1714">
            <v>86879</v>
          </cell>
          <cell r="E1714" t="str">
            <v>VÁLVULA EM PLÁSTICO 1" PARA PIA, TANQUE OU LAVATÓRIO, COM OU SEM LADRÃO - FORNECIMENTO E INSTALAÇÃO. AF_12/2013</v>
          </cell>
          <cell r="F1714" t="str">
            <v>UN</v>
          </cell>
          <cell r="G1714">
            <v>1</v>
          </cell>
          <cell r="H1714" t="str">
            <v>5,52</v>
          </cell>
          <cell r="I1714">
            <v>5.52</v>
          </cell>
        </row>
        <row r="1715">
          <cell r="D1715">
            <v>86882</v>
          </cell>
          <cell r="E1715" t="str">
            <v>SIFÃO DO TIPO GARRAFA/COPO EM PVC 1.1/4 X 1.1/2" - FORNECIMENTO E INSTALAÇÃO. AF_12/2013</v>
          </cell>
          <cell r="F1715" t="str">
            <v>UN</v>
          </cell>
          <cell r="G1715">
            <v>1</v>
          </cell>
          <cell r="H1715" t="str">
            <v>14,82</v>
          </cell>
          <cell r="I1715">
            <v>14.82</v>
          </cell>
        </row>
        <row r="1716">
          <cell r="D1716">
            <v>86884</v>
          </cell>
          <cell r="E1716" t="str">
            <v>ENGATE FLEXÍVEL EM PLÁSTICO BRANCO, 1/2" X 30CM - FORNECIMENTO E INSTALAÇÃO. AF_12/2013</v>
          </cell>
          <cell r="F1716" t="str">
            <v>UN</v>
          </cell>
          <cell r="G1716">
            <v>1</v>
          </cell>
          <cell r="H1716" t="str">
            <v>6,82</v>
          </cell>
          <cell r="I1716">
            <v>6.82</v>
          </cell>
        </row>
        <row r="1717">
          <cell r="D1717">
            <v>86904</v>
          </cell>
          <cell r="E1717" t="str">
            <v>LAVATÓRIO LOUÇA BRANCA SUSPENSO, 29,5 X 39CM OU EQUIVALENTE, PADRÃO POPULAR - FORNECIMENTO E INSTALAÇÃO. AF_12/2013</v>
          </cell>
          <cell r="F1717" t="str">
            <v>UN</v>
          </cell>
          <cell r="G1717">
            <v>1</v>
          </cell>
          <cell r="H1717" t="str">
            <v>99,39</v>
          </cell>
          <cell r="I1717">
            <v>99.39</v>
          </cell>
        </row>
        <row r="1718">
          <cell r="D1718">
            <v>86906</v>
          </cell>
          <cell r="E1718" t="str">
            <v>TORNEIRA CROMADA DE MESA, 1/2" OU 3/4", PARA LAVATÓRIO, PADRÃO POPULAR - FORNECIMENTO E INSTALAÇÃO. AF_12/2013</v>
          </cell>
          <cell r="F1718" t="str">
            <v>UN</v>
          </cell>
          <cell r="G1718">
            <v>1</v>
          </cell>
          <cell r="H1718" t="str">
            <v>33,69</v>
          </cell>
          <cell r="I1718">
            <v>33.69</v>
          </cell>
        </row>
        <row r="1719">
          <cell r="D1719">
            <v>7610</v>
          </cell>
          <cell r="E1719" t="str">
            <v>PORTA-PAPEL TOALHA EM PLASTICO ABS COM ACRILICO, DA JSN, REF. N7 OU SIMILAR</v>
          </cell>
          <cell r="F1719" t="str">
            <v>UN</v>
          </cell>
          <cell r="G1719" t="str">
            <v/>
          </cell>
          <cell r="I1719">
            <v>137.34963640000001</v>
          </cell>
        </row>
        <row r="1720">
          <cell r="D1720">
            <v>7074</v>
          </cell>
          <cell r="E1720" t="str">
            <v>PORTA-PAPEL TOALHA EM PLASTICO ABS COM ACRILICO, DA JSN, REF. N7 OU SIMILAR</v>
          </cell>
          <cell r="F1720" t="str">
            <v>UN</v>
          </cell>
          <cell r="G1720">
            <v>1</v>
          </cell>
          <cell r="H1720">
            <v>121.24</v>
          </cell>
          <cell r="I1720">
            <v>121.24</v>
          </cell>
        </row>
        <row r="1721">
          <cell r="D1721">
            <v>88309</v>
          </cell>
          <cell r="E1721" t="str">
            <v>PEDREIRO COM ENCARGOS COMPLEMENTARES</v>
          </cell>
          <cell r="F1721" t="str">
            <v>H</v>
          </cell>
          <cell r="G1721">
            <v>0.6</v>
          </cell>
          <cell r="H1721">
            <v>26.849394</v>
          </cell>
          <cell r="I1721">
            <v>16.109636399999999</v>
          </cell>
        </row>
        <row r="1722">
          <cell r="D1722">
            <v>9721</v>
          </cell>
          <cell r="E1722" t="str">
            <v>PRATELEIRA EM GRANITO CINZA ANDORINHA, ESP= 2CM</v>
          </cell>
          <cell r="F1722" t="str">
            <v>M2</v>
          </cell>
          <cell r="G1722" t="str">
            <v/>
          </cell>
          <cell r="I1722">
            <v>349.90024695999995</v>
          </cell>
        </row>
        <row r="1723">
          <cell r="D1723">
            <v>10090</v>
          </cell>
          <cell r="E1723" t="str">
            <v>PRATELEIRA EM GRANITO CINZA ANDORINHA, ESP= 2CM</v>
          </cell>
          <cell r="F1723" t="str">
            <v>M2</v>
          </cell>
          <cell r="G1723">
            <v>1</v>
          </cell>
          <cell r="H1723">
            <v>192.96</v>
          </cell>
          <cell r="I1723">
            <v>192.96</v>
          </cell>
        </row>
        <row r="1724">
          <cell r="D1724">
            <v>88309</v>
          </cell>
          <cell r="E1724" t="str">
            <v>PEDREIRO COM ENCARGOS COMPLEMENTARES</v>
          </cell>
          <cell r="F1724" t="str">
            <v>H</v>
          </cell>
          <cell r="G1724">
            <v>3</v>
          </cell>
          <cell r="H1724">
            <v>26.849394</v>
          </cell>
          <cell r="I1724">
            <v>80.548181999999997</v>
          </cell>
        </row>
        <row r="1725">
          <cell r="D1725">
            <v>88316</v>
          </cell>
          <cell r="E1725" t="str">
            <v>SERVENTE COM ENCARGOS COMPLEMENTARES</v>
          </cell>
          <cell r="F1725" t="str">
            <v>H</v>
          </cell>
          <cell r="G1725">
            <v>3</v>
          </cell>
          <cell r="H1725">
            <v>16.870282</v>
          </cell>
          <cell r="I1725">
            <v>50.610845999999995</v>
          </cell>
        </row>
        <row r="1726">
          <cell r="D1726">
            <v>370</v>
          </cell>
          <cell r="E1726" t="str">
            <v>AREIA MEDIA - POSTO JAZIDA/FORNECEDOR (RETIRADO NA JAZIDA, SEM TRANSPORTE)</v>
          </cell>
          <cell r="F1726" t="str">
            <v>M3</v>
          </cell>
          <cell r="G1726">
            <v>7.5600000000000014E-2</v>
          </cell>
          <cell r="H1726" t="str">
            <v>65,00</v>
          </cell>
          <cell r="I1726">
            <v>4.9140000000000006</v>
          </cell>
        </row>
        <row r="1727">
          <cell r="D1727">
            <v>1379</v>
          </cell>
          <cell r="E1727" t="str">
            <v>CIMENTO PORTLAND COMPOSTO CP II-32</v>
          </cell>
          <cell r="F1727" t="str">
            <v>KG</v>
          </cell>
          <cell r="G1727">
            <v>31.654000000000003</v>
          </cell>
          <cell r="H1727" t="str">
            <v>0,51</v>
          </cell>
          <cell r="I1727">
            <v>16.143540000000002</v>
          </cell>
        </row>
        <row r="1728">
          <cell r="D1728">
            <v>88316</v>
          </cell>
          <cell r="E1728" t="str">
            <v>SERVENTE COM ENCARGOS COMPLEMENTARES</v>
          </cell>
          <cell r="F1728" t="str">
            <v>H</v>
          </cell>
          <cell r="G1728">
            <v>0.28000000000000003</v>
          </cell>
          <cell r="H1728">
            <v>16.870282</v>
          </cell>
          <cell r="I1728">
            <v>4.72367896</v>
          </cell>
        </row>
        <row r="1729">
          <cell r="D1729">
            <v>72200</v>
          </cell>
          <cell r="E1729" t="str">
            <v>REVESTIMENTO EM LAMINADO MELAMINICO TEXTURIZADO, ESPESSURA 0,8MM, FIXADO COM COLA</v>
          </cell>
          <cell r="F1729" t="str">
            <v>M2</v>
          </cell>
          <cell r="I1729">
            <v>87.449141807556003</v>
          </cell>
        </row>
        <row r="1730">
          <cell r="D1730">
            <v>1339</v>
          </cell>
          <cell r="E1730" t="str">
            <v>COLA A BASE DE RESINA SINTETICA  PARA CHAPA DE LAMINADO MELAMINICO</v>
          </cell>
          <cell r="F1730" t="str">
            <v>KG</v>
          </cell>
          <cell r="G1730">
            <v>0.9</v>
          </cell>
          <cell r="H1730" t="str">
            <v>20,04</v>
          </cell>
          <cell r="I1730">
            <v>18.036000000000001</v>
          </cell>
        </row>
        <row r="1731">
          <cell r="D1731">
            <v>1341</v>
          </cell>
          <cell r="E1731" t="str">
            <v>CHAPA DE LAMINADO MELAMINICO, TEXTURIZADO, DE * 1,25 X 3,08*M, E = 0,8MM</v>
          </cell>
          <cell r="F1731" t="str">
            <v>M2</v>
          </cell>
          <cell r="G1731">
            <v>1.05</v>
          </cell>
          <cell r="H1731" t="str">
            <v>22,26</v>
          </cell>
          <cell r="I1731">
            <v>23.373000000000001</v>
          </cell>
        </row>
        <row r="1732">
          <cell r="D1732">
            <v>88316</v>
          </cell>
          <cell r="E1732" t="str">
            <v>SERVENTE COM ENCARGOS COMPLEMENTARES</v>
          </cell>
          <cell r="F1732" t="str">
            <v>H</v>
          </cell>
          <cell r="G1732">
            <v>0.78</v>
          </cell>
          <cell r="H1732">
            <v>16.870282</v>
          </cell>
          <cell r="I1732">
            <v>13.158819960000001</v>
          </cell>
        </row>
        <row r="1733">
          <cell r="D1733">
            <v>88309</v>
          </cell>
          <cell r="E1733" t="str">
            <v>PEDREIRO COM ENCARGOS COMPLEMENTARES</v>
          </cell>
          <cell r="F1733" t="str">
            <v>H</v>
          </cell>
          <cell r="G1733">
            <v>0.6</v>
          </cell>
          <cell r="H1733">
            <v>26.849394</v>
          </cell>
          <cell r="I1733">
            <v>16.109636399999999</v>
          </cell>
        </row>
        <row r="1734">
          <cell r="D1734">
            <v>88261</v>
          </cell>
          <cell r="E1734" t="str">
            <v>CARPINTEIRO DE ESQUADRIA COM ENCARGOS COMPLEMENTARES</v>
          </cell>
          <cell r="F1734" t="str">
            <v>H</v>
          </cell>
          <cell r="G1734">
            <v>0.18</v>
          </cell>
          <cell r="H1734">
            <v>28.175289999999997</v>
          </cell>
          <cell r="I1734">
            <v>5.0715521999999993</v>
          </cell>
        </row>
        <row r="1735">
          <cell r="D1735">
            <v>370</v>
          </cell>
          <cell r="E1735" t="str">
            <v>AREIA MEDIA - POSTO JAZIDA/FORNECEDOR (RETIRADO NA JAZIDA, SEM TRANSPORTE)</v>
          </cell>
          <cell r="F1735" t="str">
            <v>M3</v>
          </cell>
          <cell r="G1735">
            <v>3.4991999999999995E-2</v>
          </cell>
          <cell r="H1735" t="str">
            <v>65,00</v>
          </cell>
          <cell r="I1735">
            <v>2.2744799999999996</v>
          </cell>
        </row>
        <row r="1736">
          <cell r="D1736">
            <v>1379</v>
          </cell>
          <cell r="E1736" t="str">
            <v>CIMENTO PORTLAND COMPOSTO CP II-32</v>
          </cell>
          <cell r="F1736" t="str">
            <v>KG</v>
          </cell>
          <cell r="G1736">
            <v>13.379580000000001</v>
          </cell>
          <cell r="H1736" t="str">
            <v>0,51</v>
          </cell>
          <cell r="I1736">
            <v>6.8235858</v>
          </cell>
        </row>
        <row r="1737">
          <cell r="D1737">
            <v>88377</v>
          </cell>
          <cell r="E1737" t="str">
            <v>OPERADOR DE BETONEIRA ESTACIONARIA/MISR=TURADOR COM ENCARGOS COMPLEMENTARES</v>
          </cell>
          <cell r="F1737" t="str">
            <v>H</v>
          </cell>
          <cell r="G1737">
            <v>0.12368699999999999</v>
          </cell>
          <cell r="H1737">
            <v>20.551387999999996</v>
          </cell>
          <cell r="I1737">
            <v>2.5419395275559995</v>
          </cell>
        </row>
        <row r="1738">
          <cell r="D1738">
            <v>88830</v>
          </cell>
          <cell r="E1738" t="str">
            <v>BETONEIRA CAPACIDADE NOMINAL DE 400L, CAPACIDADE DE MISTURA 280L, MOTOR ELETRICO TRIFASICO POTENCIA DE 2CV, SEM CARREGADOR CHP DIURNO. AF_10/2014</v>
          </cell>
          <cell r="F1738" t="str">
            <v>CHP</v>
          </cell>
          <cell r="G1738">
            <v>2.8916999999999998E-2</v>
          </cell>
          <cell r="H1738" t="str">
            <v>1,26</v>
          </cell>
          <cell r="I1738">
            <v>3.6435419999999996E-2</v>
          </cell>
        </row>
        <row r="1739">
          <cell r="D1739">
            <v>88831</v>
          </cell>
          <cell r="E1739" t="str">
            <v>BETONEIRA CAPACIDADE NOMINAL DE 400L, CAPACIDADE DE MISTURA 280L, MOTOR ELETRICO TRIFASICO POTENCIA DE 2CV, SEM CARREGADOR CHI DIURNO. AF_10/2015</v>
          </cell>
          <cell r="F1739" t="str">
            <v>CHI</v>
          </cell>
          <cell r="G1739">
            <v>9.4769999999999993E-2</v>
          </cell>
          <cell r="H1739" t="str">
            <v>0,25</v>
          </cell>
          <cell r="I1739">
            <v>2.3692499999999998E-2</v>
          </cell>
        </row>
        <row r="1740">
          <cell r="D1740">
            <v>9057</v>
          </cell>
          <cell r="E1740" t="str">
            <v>TANQUE EM CHAPA INOX - 304, DIMENSÕES 120 X 80 X 50MM, POLIDO OU ESCOVADO, EXCLUSIVE, SIFAO, VALVULA E TORNEIRA</v>
          </cell>
          <cell r="F1740" t="str">
            <v>UN</v>
          </cell>
          <cell r="I1740">
            <v>206.27699699999999</v>
          </cell>
        </row>
        <row r="1741">
          <cell r="D1741">
            <v>9341</v>
          </cell>
          <cell r="E1741" t="str">
            <v>TANQUE EM CHAPA AÇO INOX - 304 # 0,8MM, DIMENSÕES 120 X 80 X 50MM POLIDO OU ESCOVADO</v>
          </cell>
          <cell r="F1741" t="str">
            <v>UN</v>
          </cell>
          <cell r="G1741">
            <v>1</v>
          </cell>
          <cell r="H1741">
            <v>191.98</v>
          </cell>
          <cell r="I1741">
            <v>191.98</v>
          </cell>
        </row>
        <row r="1742">
          <cell r="D1742">
            <v>88267</v>
          </cell>
          <cell r="E1742" t="str">
            <v>ENCANADOR OU BOMBEIRO HIDRAULICO COM ENCARGOS COMPLEMENTARES</v>
          </cell>
          <cell r="F1742" t="str">
            <v>H</v>
          </cell>
          <cell r="G1742">
            <v>0.5</v>
          </cell>
          <cell r="H1742">
            <v>28.593994000000002</v>
          </cell>
          <cell r="I1742">
            <v>14.296997000000001</v>
          </cell>
        </row>
        <row r="1743">
          <cell r="D1743">
            <v>9676</v>
          </cell>
          <cell r="E1743" t="str">
            <v>TORNEIRA DE MESA COM FECHAMENTO AUTOMATICO, LINHA DECAMATIC ECO, REF.1173.C, DECA OU SIMILAR</v>
          </cell>
          <cell r="F1743" t="str">
            <v>UN</v>
          </cell>
          <cell r="I1743">
            <v>267.317138</v>
          </cell>
        </row>
        <row r="1744">
          <cell r="D1744">
            <v>981</v>
          </cell>
          <cell r="E1744" t="str">
            <v>FITA VEDA ROSCA 18MM</v>
          </cell>
          <cell r="F1744" t="str">
            <v>M</v>
          </cell>
          <cell r="G1744">
            <v>0.5</v>
          </cell>
          <cell r="H1744" t="str">
            <v>0,17</v>
          </cell>
          <cell r="I1744">
            <v>8.5000000000000006E-2</v>
          </cell>
        </row>
        <row r="1745">
          <cell r="D1745">
            <v>10053</v>
          </cell>
          <cell r="E1745" t="str">
            <v>TORNEIRA DE MESA COM FECHAMENTO AUTOMATICO, LINHA DECAMATIC ECO, REF.1173.C, DECA OU SIMILAR</v>
          </cell>
          <cell r="F1745" t="str">
            <v>UN</v>
          </cell>
          <cell r="G1745">
            <v>1</v>
          </cell>
          <cell r="H1745">
            <v>244.5</v>
          </cell>
          <cell r="I1745">
            <v>244.5</v>
          </cell>
        </row>
        <row r="1746">
          <cell r="D1746">
            <v>88267</v>
          </cell>
          <cell r="E1746" t="str">
            <v>ENCANADOR OU BOMBEIRO HIDRÁULICO COM ENCARGOS COMPLEMENTARES</v>
          </cell>
          <cell r="F1746" t="str">
            <v>H</v>
          </cell>
          <cell r="G1746">
            <v>0.5</v>
          </cell>
          <cell r="H1746">
            <v>28.593994000000002</v>
          </cell>
          <cell r="I1746">
            <v>14.296997000000001</v>
          </cell>
        </row>
        <row r="1747">
          <cell r="D1747">
            <v>88316</v>
          </cell>
          <cell r="E1747" t="str">
            <v>SERVENTE COM ENCARGOS COMPLEMENTARES</v>
          </cell>
          <cell r="F1747" t="str">
            <v>H</v>
          </cell>
          <cell r="G1747">
            <v>0.5</v>
          </cell>
          <cell r="H1747">
            <v>16.870282</v>
          </cell>
          <cell r="I1747">
            <v>8.4351409999999998</v>
          </cell>
        </row>
        <row r="1748">
          <cell r="D1748">
            <v>86909</v>
          </cell>
          <cell r="E1748" t="str">
            <v>TORNEIRA CROMADA TUBO MÓVEL, DE MESA, 1/2" OU 3/4", PARA PIA DE COZINHA, PADRÃO ALTO - FORNECIMENTO E INSTALAÇÃO. AF_12/2013</v>
          </cell>
          <cell r="F1748" t="str">
            <v>UN</v>
          </cell>
          <cell r="G1748" t="str">
            <v/>
          </cell>
          <cell r="I1748">
            <v>68.27866908</v>
          </cell>
        </row>
        <row r="1749">
          <cell r="D1749">
            <v>88267</v>
          </cell>
          <cell r="E1749" t="str">
            <v>ENCANADOR OU BOMBEIRO HIDRÁULICO COM ENCARGOS COMPLEMENTARES</v>
          </cell>
          <cell r="F1749" t="str">
            <v>H</v>
          </cell>
          <cell r="G1749">
            <v>0.17</v>
          </cell>
          <cell r="H1749">
            <v>28.593994000000002</v>
          </cell>
          <cell r="I1749">
            <v>4.8609789800000005</v>
          </cell>
        </row>
        <row r="1750">
          <cell r="D1750">
            <v>88316</v>
          </cell>
          <cell r="E1750" t="str">
            <v>SERVENTE COM ENCARGOS COMPLEMENTARES</v>
          </cell>
          <cell r="F1750" t="str">
            <v>H</v>
          </cell>
          <cell r="G1750">
            <v>0.05</v>
          </cell>
          <cell r="H1750">
            <v>16.870282</v>
          </cell>
          <cell r="I1750">
            <v>0.84351410000000004</v>
          </cell>
        </row>
        <row r="1751">
          <cell r="D1751">
            <v>3146</v>
          </cell>
          <cell r="E1751" t="str">
            <v>FITA VEDA ROSCA EM ROLOS DE 18 MM X 10 M (L X C)</v>
          </cell>
          <cell r="F1751" t="str">
            <v>UN</v>
          </cell>
          <cell r="G1751">
            <v>3.04E-2</v>
          </cell>
          <cell r="H1751" t="str">
            <v>2,44</v>
          </cell>
          <cell r="I1751">
            <v>7.4175999999999992E-2</v>
          </cell>
        </row>
        <row r="1752">
          <cell r="D1752">
            <v>11772</v>
          </cell>
          <cell r="E1752" t="str">
            <v>TORNEIRA CROMADA DE MESA PARA COZINHA BICA MOVEL COM AREJADOR 1/2 " OU 3/4 " (REF 1167)</v>
          </cell>
          <cell r="F1752" t="str">
            <v>UN</v>
          </cell>
          <cell r="G1752">
            <v>1</v>
          </cell>
          <cell r="H1752" t="str">
            <v>62,50</v>
          </cell>
          <cell r="I1752">
            <v>62.5</v>
          </cell>
        </row>
        <row r="1753">
          <cell r="D1753" t="str">
            <v xml:space="preserve">73949/001 </v>
          </cell>
          <cell r="E1753" t="str">
            <v>TORNEIRA CROMADA 1/2" OU 3/4" PARA JARDIM OU TANQUE, PADRAO ALTO - FORNECIMENTO E INSTALACAO</v>
          </cell>
          <cell r="F1753" t="str">
            <v xml:space="preserve">UN </v>
          </cell>
          <cell r="I1753">
            <v>59.070796999999999</v>
          </cell>
        </row>
        <row r="1754">
          <cell r="D1754">
            <v>11762</v>
          </cell>
          <cell r="E1754" t="str">
            <v>TORNEIRA CROMADA 1/2" OU 3/4" REF 1153 P/ JARDIM/TANQUE - PADRAO ALTO</v>
          </cell>
          <cell r="F1754" t="str">
            <v xml:space="preserve">UN </v>
          </cell>
          <cell r="G1754">
            <v>1</v>
          </cell>
          <cell r="H1754" t="str">
            <v>36,83</v>
          </cell>
          <cell r="I1754">
            <v>36.83</v>
          </cell>
        </row>
        <row r="1755">
          <cell r="D1755">
            <v>88267</v>
          </cell>
          <cell r="E1755" t="str">
            <v>ENCANADOR OU BOMBEIRO HIDRAULICO</v>
          </cell>
          <cell r="F1755" t="str">
            <v xml:space="preserve">H </v>
          </cell>
          <cell r="G1755">
            <v>0.5</v>
          </cell>
          <cell r="H1755">
            <v>28.593994000000002</v>
          </cell>
          <cell r="I1755">
            <v>14.296997000000001</v>
          </cell>
        </row>
        <row r="1756">
          <cell r="D1756">
            <v>3146</v>
          </cell>
          <cell r="E1756" t="str">
            <v>FITA VEDA ROSCA EM ROLOS 18MMX10M</v>
          </cell>
          <cell r="F1756" t="str">
            <v xml:space="preserve">UN </v>
          </cell>
          <cell r="G1756">
            <v>0.02</v>
          </cell>
          <cell r="H1756" t="str">
            <v>2,44</v>
          </cell>
          <cell r="I1756">
            <v>4.8800000000000003E-2</v>
          </cell>
        </row>
        <row r="1757">
          <cell r="D1757">
            <v>88241</v>
          </cell>
          <cell r="E1757" t="str">
            <v>AJUDANTE DE ENCANADOR</v>
          </cell>
          <cell r="F1757" t="str">
            <v xml:space="preserve">H </v>
          </cell>
          <cell r="G1757">
            <v>0.5</v>
          </cell>
          <cell r="H1757" t="str">
            <v>15,79</v>
          </cell>
          <cell r="I1757">
            <v>7.8949999999999996</v>
          </cell>
        </row>
        <row r="1758">
          <cell r="D1758">
            <v>9676</v>
          </cell>
          <cell r="E1758" t="str">
            <v>TORNEIRA DE MESA COM FECHAMENTO AUTOMATICO, LINHA DECAMATIC ECO, REF.1173.C, DECA OU SIMILAR</v>
          </cell>
          <cell r="F1758" t="str">
            <v>UN</v>
          </cell>
          <cell r="I1758">
            <v>267.317138</v>
          </cell>
        </row>
        <row r="1759">
          <cell r="D1759">
            <v>981</v>
          </cell>
          <cell r="E1759" t="str">
            <v>FITA VEDA ROSCA 18MM</v>
          </cell>
          <cell r="F1759" t="str">
            <v>M</v>
          </cell>
          <cell r="G1759">
            <v>0.5</v>
          </cell>
          <cell r="H1759" t="str">
            <v>0,17</v>
          </cell>
          <cell r="I1759">
            <v>8.5000000000000006E-2</v>
          </cell>
        </row>
        <row r="1760">
          <cell r="D1760">
            <v>10053</v>
          </cell>
          <cell r="E1760" t="str">
            <v>TORNEIRA DE MESA COM FECHAMENTO AUTOMATICO, LINHA DECAMATIC ECO, REF.1173.C, DECA OU SIMILAR</v>
          </cell>
          <cell r="F1760" t="str">
            <v>UN</v>
          </cell>
          <cell r="G1760">
            <v>1</v>
          </cell>
          <cell r="H1760">
            <v>244.5</v>
          </cell>
          <cell r="I1760">
            <v>244.5</v>
          </cell>
        </row>
        <row r="1761">
          <cell r="D1761">
            <v>88267</v>
          </cell>
          <cell r="E1761" t="str">
            <v>ENCANADOR OU BOMBEIRO HIDRÁULICO COM ENCARGOS COMPLEMENTARES</v>
          </cell>
          <cell r="F1761" t="str">
            <v>H</v>
          </cell>
          <cell r="G1761">
            <v>0.5</v>
          </cell>
          <cell r="H1761">
            <v>28.593994000000002</v>
          </cell>
          <cell r="I1761">
            <v>14.296997000000001</v>
          </cell>
        </row>
        <row r="1762">
          <cell r="D1762">
            <v>88316</v>
          </cell>
          <cell r="E1762" t="str">
            <v>SERVENTE COM ENCARGOS COMPLEMENTARES</v>
          </cell>
          <cell r="F1762" t="str">
            <v>H</v>
          </cell>
          <cell r="G1762">
            <v>0.5</v>
          </cell>
          <cell r="H1762">
            <v>16.870282</v>
          </cell>
          <cell r="I1762">
            <v>8.4351409999999998</v>
          </cell>
        </row>
        <row r="1763">
          <cell r="D1763">
            <v>8235</v>
          </cell>
          <cell r="E1763" t="str">
            <v>VALVULA DE DESCARGA HYDRA MAX CROMADA COM CANOPLA LISA 32MM (1.1/4"), DECA OU SIMILAR</v>
          </cell>
          <cell r="F1763" t="str">
            <v>UN</v>
          </cell>
          <cell r="I1763">
            <v>266.57415200000003</v>
          </cell>
        </row>
        <row r="1764">
          <cell r="D1764">
            <v>21011</v>
          </cell>
          <cell r="E1764" t="str">
            <v>TUBO AÇO GALVANIZADO COM COSTURA, CLASSE LEVE, DN 32 MM ( 1.1/4"), E =2,65MM, *2,71* KG/M (NBR 5580)</v>
          </cell>
          <cell r="F1764" t="str">
            <v>M</v>
          </cell>
          <cell r="G1764">
            <v>0.6</v>
          </cell>
          <cell r="H1764" t="str">
            <v>27,21</v>
          </cell>
          <cell r="I1764">
            <v>16.326000000000001</v>
          </cell>
        </row>
        <row r="1765">
          <cell r="D1765">
            <v>88316</v>
          </cell>
          <cell r="E1765" t="str">
            <v>SERVENTE COM ENCARGOS COMPLEMENTARES</v>
          </cell>
          <cell r="F1765" t="str">
            <v>H</v>
          </cell>
          <cell r="G1765">
            <v>2</v>
          </cell>
          <cell r="H1765">
            <v>16.870282</v>
          </cell>
          <cell r="I1765">
            <v>33.740563999999999</v>
          </cell>
        </row>
        <row r="1766">
          <cell r="D1766">
            <v>981</v>
          </cell>
          <cell r="E1766" t="str">
            <v>FITA VEDA ROSCA 18MM</v>
          </cell>
          <cell r="F1766" t="str">
            <v>M</v>
          </cell>
          <cell r="G1766">
            <v>1.88</v>
          </cell>
          <cell r="H1766" t="str">
            <v>0,17</v>
          </cell>
          <cell r="I1766">
            <v>0.3196</v>
          </cell>
        </row>
        <row r="1767">
          <cell r="D1767">
            <v>88267</v>
          </cell>
          <cell r="E1767" t="str">
            <v>ENCANADOR OU BOMBEIRO HIDRÁULICO COM ENCARGOS COMPLEMENTARES</v>
          </cell>
          <cell r="F1767" t="str">
            <v>H</v>
          </cell>
          <cell r="G1767">
            <v>2</v>
          </cell>
          <cell r="H1767">
            <v>28.593994000000002</v>
          </cell>
          <cell r="I1767">
            <v>57.187988000000004</v>
          </cell>
        </row>
        <row r="1768">
          <cell r="D1768">
            <v>2394</v>
          </cell>
          <cell r="E1768" t="str">
            <v>VALVULA DESCARGA, HYDRA MAX, REF.2550, 1 1/4", ACABAMENTO CROMADO (DECA OU SIMILAR)</v>
          </cell>
          <cell r="F1768" t="str">
            <v xml:space="preserve">UN </v>
          </cell>
          <cell r="G1768">
            <v>1</v>
          </cell>
          <cell r="H1768">
            <v>159</v>
          </cell>
          <cell r="I1768">
            <v>159</v>
          </cell>
        </row>
        <row r="1769">
          <cell r="E1769" t="str">
            <v xml:space="preserve">PINTURA </v>
          </cell>
        </row>
        <row r="1770">
          <cell r="D1770">
            <v>88493</v>
          </cell>
          <cell r="E1770" t="str">
            <v>APLICAÇÃO MECÂNICA DE PINTURA COM TINTA LÁTEX ACRILICA EM PAREDES, DUAS DEMÃOS. AF_06/2014</v>
          </cell>
          <cell r="F1770" t="str">
            <v>M2</v>
          </cell>
          <cell r="I1770">
            <v>8.7271773394000007</v>
          </cell>
        </row>
        <row r="1771">
          <cell r="D1771">
            <v>88316</v>
          </cell>
          <cell r="E1771" t="str">
            <v>SERVENTE COM ENCARGOS COMPLEMENTARES</v>
          </cell>
          <cell r="F1771" t="str">
            <v>H</v>
          </cell>
          <cell r="G1771">
            <v>9.6000000000000002E-2</v>
          </cell>
          <cell r="H1771">
            <v>16.870282</v>
          </cell>
          <cell r="I1771">
            <v>1.619547072</v>
          </cell>
        </row>
        <row r="1772">
          <cell r="D1772">
            <v>88310</v>
          </cell>
          <cell r="E1772" t="str">
            <v>PINTOR COM ENCARGOS COMPLEMENTARES</v>
          </cell>
          <cell r="F1772" t="str">
            <v>H</v>
          </cell>
          <cell r="G1772">
            <v>2.2100000000000002E-2</v>
          </cell>
          <cell r="H1772">
            <v>28.593994000000002</v>
          </cell>
          <cell r="I1772">
            <v>0.63192726740000005</v>
          </cell>
        </row>
        <row r="1773">
          <cell r="D1773">
            <v>95218</v>
          </cell>
          <cell r="E1773" t="str">
            <v>PULVERIZADOR DE TINTA ELÉTRICO/MÁQUINA DE PINTURA AIRLESS, VAZÃO 2 L/M IN - CHP DIURNO. AF_08/2016</v>
          </cell>
          <cell r="F1773" t="str">
            <v>CHP</v>
          </cell>
          <cell r="G1773">
            <v>6.3E-3</v>
          </cell>
          <cell r="H1773" t="str">
            <v>23,34</v>
          </cell>
          <cell r="I1773">
            <v>0.14704200000000001</v>
          </cell>
        </row>
        <row r="1774">
          <cell r="D1774">
            <v>95219</v>
          </cell>
          <cell r="E1774" t="str">
            <v>PULVERIZADOR DE TINTA ELÉTRICO/MÁQUINA DE PINTURA AIRLESS, VAZÃO 2 L/M IN - CHI DIURNO. AF_08/2016</v>
          </cell>
          <cell r="F1774" t="str">
            <v>CHI</v>
          </cell>
          <cell r="G1774">
            <v>3.8899999999999997E-2</v>
          </cell>
          <cell r="H1774" t="str">
            <v>22,49</v>
          </cell>
          <cell r="I1774">
            <v>0.87486099999999989</v>
          </cell>
        </row>
        <row r="1775">
          <cell r="D1775">
            <v>7356</v>
          </cell>
          <cell r="E1775" t="str">
            <v>TINTA ACRILICA PREMIUM, COR BRANCO FOSCO</v>
          </cell>
          <cell r="F1775" t="str">
            <v>L</v>
          </cell>
          <cell r="G1775">
            <v>0.37</v>
          </cell>
          <cell r="H1775" t="str">
            <v>14,74</v>
          </cell>
          <cell r="I1775">
            <v>5.4538000000000002</v>
          </cell>
        </row>
        <row r="1776">
          <cell r="D1776">
            <v>88413</v>
          </cell>
          <cell r="E1776" t="str">
            <v>APLICAÇAÕ MANUAL DE FUNDO SELADOR ACRÍLICO EM SUPERFICIES EXTERNAS DE SACADA DE EDIFICIOS DE MULTIPLOS PAVIMENTOS. AF_06/2014</v>
          </cell>
          <cell r="F1776" t="str">
            <v>M2</v>
          </cell>
          <cell r="I1776">
            <v>4.0554639340000005</v>
          </cell>
        </row>
        <row r="1777">
          <cell r="D1777">
            <v>88310</v>
          </cell>
          <cell r="E1777" t="str">
            <v>PINTOR COM ENCARGOS COMPLEMENTARES</v>
          </cell>
          <cell r="F1777" t="str">
            <v>H</v>
          </cell>
          <cell r="G1777">
            <v>9.1999999999999998E-2</v>
          </cell>
          <cell r="H1777">
            <v>28.593994000000002</v>
          </cell>
          <cell r="I1777">
            <v>2.6306474479999999</v>
          </cell>
        </row>
        <row r="1778">
          <cell r="D1778">
            <v>88316</v>
          </cell>
          <cell r="E1778" t="str">
            <v>SERVENTE COM ENCARGOS COMPLEMENTARES</v>
          </cell>
          <cell r="F1778" t="str">
            <v>H</v>
          </cell>
          <cell r="G1778">
            <v>2.3E-2</v>
          </cell>
          <cell r="H1778">
            <v>16.870282</v>
          </cell>
          <cell r="I1778">
            <v>0.38801648599999999</v>
          </cell>
        </row>
        <row r="1779">
          <cell r="D1779">
            <v>6085</v>
          </cell>
          <cell r="E1779" t="str">
            <v>SELADOR ACRILICO PAREDES INTERNAS/EXTERNAS</v>
          </cell>
          <cell r="F1779" t="str">
            <v>L</v>
          </cell>
          <cell r="G1779">
            <v>0.16</v>
          </cell>
          <cell r="H1779" t="str">
            <v>6,48</v>
          </cell>
          <cell r="I1779">
            <v>1.0368000000000002</v>
          </cell>
        </row>
        <row r="1780">
          <cell r="D1780">
            <v>88485</v>
          </cell>
          <cell r="E1780" t="str">
            <v>APLICAÇÃO DE FUNDO SELADOR ACRÍLICO EM PAREDES, UMA DEMÃO. AF_06/2014</v>
          </cell>
          <cell r="F1780" t="str">
            <v>M2</v>
          </cell>
          <cell r="G1780" t="str">
            <v/>
          </cell>
          <cell r="I1780">
            <v>2.3881497140000003</v>
          </cell>
        </row>
        <row r="1781">
          <cell r="D1781">
            <v>88310</v>
          </cell>
          <cell r="E1781" t="str">
            <v>PINTOR COM ENCARGOS COMPLEMENTARES</v>
          </cell>
          <cell r="F1781" t="str">
            <v>H</v>
          </cell>
          <cell r="G1781">
            <v>3.9E-2</v>
          </cell>
          <cell r="H1781">
            <v>28.593994000000002</v>
          </cell>
          <cell r="I1781">
            <v>1.1151657660000001</v>
          </cell>
        </row>
        <row r="1782">
          <cell r="D1782">
            <v>88316</v>
          </cell>
          <cell r="E1782" t="str">
            <v>SERVENTE COM ENCARGOS COMPLEMENTARES</v>
          </cell>
          <cell r="F1782" t="str">
            <v>H</v>
          </cell>
          <cell r="G1782">
            <v>1.4E-2</v>
          </cell>
          <cell r="H1782">
            <v>16.870282</v>
          </cell>
          <cell r="I1782">
            <v>0.236183948</v>
          </cell>
        </row>
        <row r="1783">
          <cell r="D1783">
            <v>6085</v>
          </cell>
          <cell r="E1783" t="str">
            <v>SELADOR ACRILICO PAREDES INTERNAS/EXTERNAS</v>
          </cell>
          <cell r="F1783" t="str">
            <v>L</v>
          </cell>
          <cell r="G1783">
            <v>0.16</v>
          </cell>
          <cell r="H1783" t="str">
            <v>6,48</v>
          </cell>
          <cell r="I1783">
            <v>1.0368000000000002</v>
          </cell>
        </row>
        <row r="1784">
          <cell r="D1784">
            <v>8624</v>
          </cell>
          <cell r="E1784" t="str">
            <v>EMASSAMENTO DE SUPERFICIE, COM APLICAÇÃO DE 02 DEMÃOS DE MASSA ACRILICA, LIXAMENTO E RETOQUES</v>
          </cell>
          <cell r="F1784" t="str">
            <v>M2</v>
          </cell>
          <cell r="I1784">
            <v>16.981468400000001</v>
          </cell>
        </row>
        <row r="1785">
          <cell r="D1785">
            <v>3767</v>
          </cell>
          <cell r="E1785" t="str">
            <v>LIXA EM FOLHA PARA PAREDE OU MADEIRA, NUMERO 120 (COR VERMELHA)</v>
          </cell>
          <cell r="F1785" t="str">
            <v xml:space="preserve">UN </v>
          </cell>
          <cell r="G1785">
            <v>0.5</v>
          </cell>
          <cell r="H1785" t="str">
            <v>0,43</v>
          </cell>
          <cell r="I1785">
            <v>0.215</v>
          </cell>
        </row>
        <row r="1786">
          <cell r="D1786">
            <v>88310</v>
          </cell>
          <cell r="E1786" t="str">
            <v>PINTOR COM ENCARGOS COMPLEMENTARES</v>
          </cell>
          <cell r="F1786" t="str">
            <v>H</v>
          </cell>
          <cell r="G1786">
            <v>0.35</v>
          </cell>
          <cell r="H1786">
            <v>28.593994000000002</v>
          </cell>
          <cell r="I1786">
            <v>10.0078979</v>
          </cell>
        </row>
        <row r="1787">
          <cell r="D1787">
            <v>88316</v>
          </cell>
          <cell r="E1787" t="str">
            <v>SERVENTE COM ENCARGOS COMPLEMENTARES</v>
          </cell>
          <cell r="F1787" t="str">
            <v>H</v>
          </cell>
          <cell r="G1787">
            <v>0.25</v>
          </cell>
          <cell r="H1787">
            <v>16.870282</v>
          </cell>
          <cell r="I1787">
            <v>4.2175704999999999</v>
          </cell>
        </row>
        <row r="1788">
          <cell r="D1788">
            <v>1602</v>
          </cell>
          <cell r="E1788" t="str">
            <v>MASSA ACRILICA</v>
          </cell>
          <cell r="F1788" t="str">
            <v>L</v>
          </cell>
          <cell r="G1788">
            <v>0.7</v>
          </cell>
          <cell r="H1788">
            <v>3.63</v>
          </cell>
          <cell r="I1788">
            <v>2.5409999999999999</v>
          </cell>
        </row>
        <row r="1789">
          <cell r="D1789">
            <v>79460</v>
          </cell>
          <cell r="E1789" t="str">
            <v>PINTURA EPOXI, DUAS DEMAOS</v>
          </cell>
          <cell r="F1789" t="str">
            <v>M2</v>
          </cell>
          <cell r="G1789" t="str">
            <v/>
          </cell>
          <cell r="I1789">
            <v>47.471196300000003</v>
          </cell>
        </row>
        <row r="1790">
          <cell r="D1790">
            <v>88310</v>
          </cell>
          <cell r="E1790" t="str">
            <v>PINTOR COM ENCARGOS COMPLEMENTARES</v>
          </cell>
          <cell r="F1790" t="str">
            <v>H</v>
          </cell>
          <cell r="G1790">
            <v>0.4</v>
          </cell>
          <cell r="H1790">
            <v>28.593994000000002</v>
          </cell>
          <cell r="I1790">
            <v>11.437597600000002</v>
          </cell>
        </row>
        <row r="1791">
          <cell r="D1791">
            <v>88316</v>
          </cell>
          <cell r="E1791" t="str">
            <v>SERVENTE COM ENCARGOS COMPLEMENTARES</v>
          </cell>
          <cell r="F1791" t="str">
            <v>H</v>
          </cell>
          <cell r="G1791">
            <v>0.35</v>
          </cell>
          <cell r="H1791">
            <v>16.870282</v>
          </cell>
          <cell r="I1791">
            <v>5.9045986999999993</v>
          </cell>
        </row>
        <row r="1792">
          <cell r="D1792">
            <v>5318</v>
          </cell>
          <cell r="E1792" t="str">
            <v>SOLVENTE DILUENTE A BASE DE AGUARRAS</v>
          </cell>
          <cell r="F1792" t="str">
            <v>L</v>
          </cell>
          <cell r="G1792">
            <v>0.05</v>
          </cell>
          <cell r="H1792" t="str">
            <v>9,58</v>
          </cell>
          <cell r="I1792">
            <v>0.47900000000000004</v>
          </cell>
        </row>
        <row r="1793">
          <cell r="D1793">
            <v>7304</v>
          </cell>
          <cell r="E1793" t="str">
            <v>TINTA EPOXI</v>
          </cell>
          <cell r="F1793" t="str">
            <v>L</v>
          </cell>
          <cell r="G1793">
            <v>0.5</v>
          </cell>
          <cell r="H1793" t="str">
            <v>59,30</v>
          </cell>
          <cell r="I1793">
            <v>29.65</v>
          </cell>
        </row>
        <row r="1794">
          <cell r="D1794">
            <v>3744</v>
          </cell>
          <cell r="E1794" t="str">
            <v>PINTURA DE ACABAMENTO COM APLICAÇÃO DE 03 DEMÃOS DE TINTA PVA LATEX PARA EXTERIORES - CORES CONVENCIONAIS</v>
          </cell>
          <cell r="F1794" t="str">
            <v xml:space="preserve">M2 </v>
          </cell>
          <cell r="I1794">
            <v>26.415981000000002</v>
          </cell>
        </row>
        <row r="1795">
          <cell r="D1795">
            <v>88310</v>
          </cell>
          <cell r="E1795" t="str">
            <v>PINTOR COM ENCARGOS COMPLEMENTARES</v>
          </cell>
          <cell r="F1795" t="str">
            <v xml:space="preserve">H </v>
          </cell>
          <cell r="G1795">
            <v>0.6</v>
          </cell>
          <cell r="H1795">
            <v>28.593994000000002</v>
          </cell>
          <cell r="I1795">
            <v>17.156396400000002</v>
          </cell>
        </row>
        <row r="1796">
          <cell r="D1796">
            <v>88316</v>
          </cell>
          <cell r="E1796" t="str">
            <v>SERVENTE COM ENCARGOS COMPLEMENTARES</v>
          </cell>
          <cell r="F1796" t="str">
            <v>H</v>
          </cell>
          <cell r="G1796">
            <v>0.3</v>
          </cell>
          <cell r="H1796">
            <v>16.870282</v>
          </cell>
          <cell r="I1796">
            <v>5.0610846</v>
          </cell>
        </row>
        <row r="1797">
          <cell r="D1797">
            <v>2231</v>
          </cell>
          <cell r="E1797" t="str">
            <v>TINTA PVS LATEX PARA EXTERIOR - CORALMUR BRANCO GELO</v>
          </cell>
          <cell r="F1797" t="str">
            <v>L</v>
          </cell>
          <cell r="G1797">
            <v>0.27</v>
          </cell>
          <cell r="H1797">
            <v>15.55</v>
          </cell>
          <cell r="I1797">
            <v>4.1985000000000001</v>
          </cell>
        </row>
        <row r="1798">
          <cell r="E1798" t="str">
            <v>SERVIÇOS COMPLEMENTARES</v>
          </cell>
        </row>
        <row r="1799">
          <cell r="D1799">
            <v>11887</v>
          </cell>
          <cell r="E1799" t="str">
            <v xml:space="preserve">GUARDA CORPO E CORRIMÃO EM TUBO FERRO GALVANIZADO, ALT= 1,10M, COM BARRAS VERTICAIS A CADA 11CM (3/4") E BARRAS HORIZONTAIS ( SUPERIOR, INTERMEDIÁRIAS (DUAS) E INFERIOR) DE 1.1/2", INCLUSIVE CURVA DE AÇO </v>
          </cell>
          <cell r="F1799" t="str">
            <v>M</v>
          </cell>
          <cell r="I1799">
            <v>268.56872599999997</v>
          </cell>
        </row>
        <row r="1800">
          <cell r="D1800">
            <v>12732</v>
          </cell>
          <cell r="E1800" t="str">
            <v xml:space="preserve">GUARDA CORPO E CORRIMÃO EM TUBO FERRO GALVANIZADO, ALT= 1,10M, COM BARRAS VERTICAIS A CADA 11CM (3/4") E BARRAS HORIZONTAIS ( SUPERIOR, INTERMEDIÁRIAS (DUAS) E INFERIOR) DE 1.1/2", INCLUSIVE CURVA DE AÇO </v>
          </cell>
          <cell r="F1800" t="str">
            <v>M</v>
          </cell>
          <cell r="G1800">
            <v>1</v>
          </cell>
          <cell r="H1800">
            <v>220</v>
          </cell>
          <cell r="I1800">
            <v>220</v>
          </cell>
        </row>
        <row r="1801">
          <cell r="D1801">
            <v>88309</v>
          </cell>
          <cell r="E1801" t="str">
            <v>PEDREIRO COM ENCARGOS COMPLEMENTARES</v>
          </cell>
          <cell r="F1801" t="str">
            <v>H</v>
          </cell>
          <cell r="G1801">
            <v>1</v>
          </cell>
          <cell r="H1801">
            <v>26.849394</v>
          </cell>
          <cell r="I1801">
            <v>26.849394</v>
          </cell>
        </row>
        <row r="1802">
          <cell r="D1802">
            <v>88316</v>
          </cell>
          <cell r="E1802" t="str">
            <v>SERVENTE COM ENCARGOS COMPLEMENTARES</v>
          </cell>
          <cell r="F1802" t="str">
            <v>H</v>
          </cell>
          <cell r="G1802">
            <v>1</v>
          </cell>
          <cell r="H1802">
            <v>16.870282</v>
          </cell>
          <cell r="I1802">
            <v>16.870282</v>
          </cell>
        </row>
        <row r="1803">
          <cell r="D1803">
            <v>125</v>
          </cell>
          <cell r="E1803" t="str">
            <v>CONCRETO SIMPLES FCK= 15 MPA (B1/B2), FABRICADO NA OBRA, SEM LANÇAMENTO E ADENSAMENTO</v>
          </cell>
          <cell r="F1803" t="str">
            <v>M3</v>
          </cell>
          <cell r="G1803">
            <v>1.4999999999999999E-2</v>
          </cell>
          <cell r="H1803">
            <v>323.27</v>
          </cell>
          <cell r="I1803">
            <v>4.8490499999999992</v>
          </cell>
        </row>
        <row r="1804">
          <cell r="E1804" t="str">
            <v>LIMPEZA FINAL DE OBRA</v>
          </cell>
        </row>
        <row r="1805">
          <cell r="D1805">
            <v>9537</v>
          </cell>
          <cell r="E1805" t="str">
            <v>LIMPEZA FINAL DA OBRA</v>
          </cell>
          <cell r="F1805" t="str">
            <v xml:space="preserve">M2 </v>
          </cell>
          <cell r="I1805">
            <v>2.5723394800000001</v>
          </cell>
        </row>
        <row r="1806">
          <cell r="D1806">
            <v>3</v>
          </cell>
          <cell r="E1806" t="str">
            <v>ACIDO MURIATICO (SOLUCAO ACIDA)</v>
          </cell>
          <cell r="F1806" t="str">
            <v xml:space="preserve">L </v>
          </cell>
          <cell r="G1806">
            <v>0.05</v>
          </cell>
          <cell r="H1806" t="str">
            <v>4,21</v>
          </cell>
          <cell r="I1806">
            <v>0.21050000000000002</v>
          </cell>
        </row>
        <row r="1807">
          <cell r="D1807">
            <v>88316</v>
          </cell>
          <cell r="E1807" t="str">
            <v>SERVENTE OU OPERARIO NAO QUALIFICADO</v>
          </cell>
          <cell r="F1807" t="str">
            <v xml:space="preserve">H </v>
          </cell>
          <cell r="G1807">
            <v>0.14000000000000001</v>
          </cell>
          <cell r="H1807">
            <v>16.870282</v>
          </cell>
          <cell r="I1807">
            <v>2.36183948</v>
          </cell>
        </row>
        <row r="1808">
          <cell r="E1808" t="str">
            <v>ADMINISTRAÇÃO</v>
          </cell>
        </row>
        <row r="1809">
          <cell r="D1809">
            <v>93567</v>
          </cell>
          <cell r="E1809" t="str">
            <v>ENGENHEIRO CIVIL DE OBRA PLENO COM ENCARGOS COMPLEMENTARES</v>
          </cell>
          <cell r="F1809" t="str">
            <v>MÊS</v>
          </cell>
          <cell r="G1809">
            <v>1</v>
          </cell>
          <cell r="I1809">
            <v>18651.28</v>
          </cell>
        </row>
        <row r="1810">
          <cell r="D1810">
            <v>93557</v>
          </cell>
          <cell r="E1810" t="str">
            <v>EPI (ENCARGOS COMPLEMENTARES) - MENSALISTA</v>
          </cell>
          <cell r="F1810" t="str">
            <v>MES</v>
          </cell>
          <cell r="G1810">
            <v>0.05</v>
          </cell>
          <cell r="H1810" t="str">
            <v>162,88</v>
          </cell>
          <cell r="I1810">
            <v>8.1440000000000001</v>
          </cell>
        </row>
        <row r="1811">
          <cell r="D1811">
            <v>95417</v>
          </cell>
          <cell r="E1811" t="str">
            <v>CURSO DE CAPACITAÇÃO (ENGENHEIRO CIVIL DE OBRA PLENO) - MENSALISTA</v>
          </cell>
          <cell r="F1811" t="str">
            <v>MES</v>
          </cell>
          <cell r="G1811">
            <v>1</v>
          </cell>
          <cell r="H1811">
            <v>168.6</v>
          </cell>
          <cell r="I1811">
            <v>168.6</v>
          </cell>
        </row>
        <row r="1812">
          <cell r="D1812">
            <v>40813</v>
          </cell>
          <cell r="E1812" t="str">
            <v>ENGENHEIRO CIVIL DE OBRA PLENO (MENSALISTA)</v>
          </cell>
          <cell r="F1812" t="str">
            <v>MES</v>
          </cell>
          <cell r="G1812">
            <v>1</v>
          </cell>
          <cell r="H1812" t="str">
            <v>18.409,50</v>
          </cell>
          <cell r="I1812">
            <v>18409.5</v>
          </cell>
        </row>
        <row r="1813">
          <cell r="D1813">
            <v>40863</v>
          </cell>
          <cell r="E1813" t="str">
            <v>EXAMES - MENSALISTA (ENCARGOS COMPLEMENTARES (COLETADO CAIXA)</v>
          </cell>
          <cell r="F1813" t="str">
            <v>MES</v>
          </cell>
          <cell r="G1813">
            <v>1</v>
          </cell>
          <cell r="H1813" t="str">
            <v>69,24</v>
          </cell>
          <cell r="I1813">
            <v>69.239999999999995</v>
          </cell>
        </row>
        <row r="1814">
          <cell r="D1814">
            <v>40864</v>
          </cell>
          <cell r="E1814" t="str">
            <v>SEGURO - MENSALISTA (ENCARGOS COMPLEMENTARES) (COLETADO CAIXA)</v>
          </cell>
          <cell r="F1814" t="str">
            <v>MES</v>
          </cell>
          <cell r="G1814">
            <v>1</v>
          </cell>
          <cell r="H1814" t="str">
            <v>3,94</v>
          </cell>
          <cell r="I1814">
            <v>3.94</v>
          </cell>
        </row>
        <row r="1815">
          <cell r="D1815">
            <v>94295</v>
          </cell>
          <cell r="E1815" t="str">
            <v>MESTRE DE OBRAS</v>
          </cell>
          <cell r="F1815" t="str">
            <v>MÊS</v>
          </cell>
          <cell r="G1815">
            <v>1</v>
          </cell>
          <cell r="I1815">
            <v>7465.61</v>
          </cell>
        </row>
        <row r="1816">
          <cell r="D1816">
            <v>93557</v>
          </cell>
          <cell r="E1816" t="str">
            <v>EPI (ENCARGOS COMPLEMENTARES) - MENSALISTA</v>
          </cell>
          <cell r="F1816" t="str">
            <v>MES</v>
          </cell>
          <cell r="G1816">
            <v>0.05</v>
          </cell>
          <cell r="H1816" t="str">
            <v>162,88</v>
          </cell>
          <cell r="I1816">
            <v>8.1440000000000001</v>
          </cell>
        </row>
        <row r="1817">
          <cell r="D1817">
            <v>95423</v>
          </cell>
          <cell r="E1817" t="str">
            <v>CURSO DE CAPACITAÇÃO (MESTRE DE OBRAS) - MENSALISTA</v>
          </cell>
          <cell r="F1817" t="str">
            <v>MES</v>
          </cell>
          <cell r="G1817">
            <v>1</v>
          </cell>
          <cell r="H1817">
            <v>89.64</v>
          </cell>
          <cell r="I1817">
            <v>89.64</v>
          </cell>
        </row>
        <row r="1818">
          <cell r="D1818">
            <v>40819</v>
          </cell>
          <cell r="E1818" t="str">
            <v>MESTRE DE OBRAS (MENSALISTA)</v>
          </cell>
          <cell r="F1818" t="str">
            <v>MES</v>
          </cell>
          <cell r="G1818">
            <v>1</v>
          </cell>
          <cell r="H1818" t="str">
            <v>7.302,79</v>
          </cell>
          <cell r="I1818">
            <v>7302.79</v>
          </cell>
        </row>
        <row r="1819">
          <cell r="D1819">
            <v>40863</v>
          </cell>
          <cell r="E1819" t="str">
            <v>EXAMES - MENSALISTA (ENCARGOS COMPLEMENTARES (COLETADO CAIXA)</v>
          </cell>
          <cell r="F1819" t="str">
            <v>MES</v>
          </cell>
          <cell r="G1819">
            <v>1</v>
          </cell>
          <cell r="H1819" t="str">
            <v>69,24</v>
          </cell>
          <cell r="I1819">
            <v>69.239999999999995</v>
          </cell>
        </row>
        <row r="1820">
          <cell r="D1820">
            <v>40864</v>
          </cell>
          <cell r="E1820" t="str">
            <v>SEGURO - MENSALISTA (ENCARGOS COMPLEMENTARES) (COLETADO CAIXA)</v>
          </cell>
          <cell r="F1820" t="str">
            <v>MES</v>
          </cell>
          <cell r="G1820">
            <v>1</v>
          </cell>
          <cell r="H1820" t="str">
            <v>3,94</v>
          </cell>
          <cell r="I1820">
            <v>3.94</v>
          </cell>
        </row>
        <row r="1821">
          <cell r="D1821">
            <v>93563</v>
          </cell>
          <cell r="E1821" t="str">
            <v>ALMOXARIFE COM ENCARGOS COMPLEMENTARES</v>
          </cell>
          <cell r="F1821" t="str">
            <v>MÊS</v>
          </cell>
          <cell r="G1821">
            <v>1</v>
          </cell>
          <cell r="I1821">
            <v>4681.4299999999994</v>
          </cell>
        </row>
        <row r="1822">
          <cell r="D1822">
            <v>93557</v>
          </cell>
          <cell r="E1822" t="str">
            <v>EPI (ENCARGOS COMPLEMENTARES) - MENSALISTA</v>
          </cell>
          <cell r="F1822" t="str">
            <v>MES</v>
          </cell>
          <cell r="G1822">
            <v>0.05</v>
          </cell>
          <cell r="H1822" t="str">
            <v>162,88</v>
          </cell>
          <cell r="I1822">
            <v>8.1440000000000001</v>
          </cell>
        </row>
        <row r="1823">
          <cell r="D1823">
            <v>95413</v>
          </cell>
          <cell r="E1823" t="str">
            <v>CURSO DE CAPACITAÇÃO (ALMOXARIFE) - MENSALISTA</v>
          </cell>
          <cell r="F1823" t="str">
            <v>MES</v>
          </cell>
          <cell r="G1823">
            <v>1</v>
          </cell>
          <cell r="H1823">
            <v>11.93</v>
          </cell>
          <cell r="I1823">
            <v>11.93</v>
          </cell>
        </row>
        <row r="1824">
          <cell r="D1824">
            <v>40809</v>
          </cell>
          <cell r="E1824" t="str">
            <v>ALMOXARIFE (MENSALISTA)</v>
          </cell>
          <cell r="F1824" t="str">
            <v>MES</v>
          </cell>
          <cell r="G1824">
            <v>1</v>
          </cell>
          <cell r="H1824" t="str">
            <v>3.973,64</v>
          </cell>
          <cell r="I1824">
            <v>3973.64</v>
          </cell>
        </row>
        <row r="1825">
          <cell r="D1825">
            <v>40861</v>
          </cell>
          <cell r="E1825" t="str">
            <v>TRANSPORTE - MENSALISTA (ENCARGOS COMPLEMENTARES) (COLETADO CAIXA)</v>
          </cell>
          <cell r="F1825" t="str">
            <v>MES</v>
          </cell>
          <cell r="G1825">
            <v>1</v>
          </cell>
          <cell r="H1825" t="str">
            <v>114,07</v>
          </cell>
          <cell r="I1825">
            <v>114.07</v>
          </cell>
        </row>
        <row r="1826">
          <cell r="D1826">
            <v>40862</v>
          </cell>
          <cell r="E1826" t="str">
            <v>ALIMENTACAO - MENSALISTA (ENCARGOS COMPLEMENTARES) (COLETADO CAIXA)</v>
          </cell>
          <cell r="F1826" t="str">
            <v>MES</v>
          </cell>
          <cell r="G1826">
            <v>1</v>
          </cell>
          <cell r="H1826" t="str">
            <v>581,79</v>
          </cell>
          <cell r="I1826">
            <v>581.79</v>
          </cell>
        </row>
        <row r="1827">
          <cell r="D1827">
            <v>40863</v>
          </cell>
          <cell r="E1827" t="str">
            <v>EXAMES - MENSALISTA (ENCARGOS COMPLEMENTARES (COLETADO CAIXA)</v>
          </cell>
          <cell r="F1827" t="str">
            <v>MES</v>
          </cell>
          <cell r="G1827">
            <v>1</v>
          </cell>
          <cell r="H1827" t="str">
            <v>69,24</v>
          </cell>
          <cell r="I1827">
            <v>69.239999999999995</v>
          </cell>
        </row>
        <row r="1828">
          <cell r="D1828">
            <v>40864</v>
          </cell>
          <cell r="E1828" t="str">
            <v>SEGURO - MENSALISTA (ENCARGOS COMPLEMENTARES) (COLETADO CAIXA)</v>
          </cell>
          <cell r="F1828" t="str">
            <v>MES</v>
          </cell>
          <cell r="G1828">
            <v>1</v>
          </cell>
          <cell r="H1828" t="str">
            <v>3,94</v>
          </cell>
          <cell r="I1828">
            <v>3.94</v>
          </cell>
        </row>
        <row r="1829">
          <cell r="D1829">
            <v>10832</v>
          </cell>
          <cell r="E1829" t="str">
            <v>AS BUILT</v>
          </cell>
          <cell r="F1829" t="str">
            <v>M2</v>
          </cell>
          <cell r="G1829" t="str">
            <v/>
          </cell>
          <cell r="I1829">
            <v>1.06488</v>
          </cell>
        </row>
        <row r="1830">
          <cell r="D1830">
            <v>90773</v>
          </cell>
          <cell r="E1830" t="str">
            <v>DESENHISTA COPISTA</v>
          </cell>
          <cell r="F1830" t="str">
            <v>H</v>
          </cell>
          <cell r="G1830">
            <v>5.8000000000000003E-2</v>
          </cell>
          <cell r="H1830" t="str">
            <v>18,36</v>
          </cell>
          <cell r="I1830">
            <v>1.06488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CAMENTO SINTETICO"/>
      <sheetName val="ORCAMENTO ANALITICO "/>
      <sheetName val="CURVA QUANT."/>
      <sheetName val="CURVA SEM DUPLICATA"/>
      <sheetName val="BDI OBRAS"/>
      <sheetName val="BDI EQUIPAMENTOS"/>
      <sheetName val="ENCARGOS SOCIAIS"/>
      <sheetName val="CURVA ABC  INSUMOS"/>
      <sheetName val="CURVA ABC COMP"/>
      <sheetName val="CRONOGRAMA"/>
      <sheetName val="M.O."/>
      <sheetName val="SINAPI-INSUMOS"/>
      <sheetName val="SINAPI-COMPOSIÇÕES"/>
      <sheetName val="ORSE-INSUMOS"/>
      <sheetName val="COTAÇÃO"/>
      <sheetName val="COEFICIENTES"/>
      <sheetName val="RELAÇÃO - COMPOSIÇÕES E INSUMOS"/>
    </sheetNames>
    <sheetDataSet>
      <sheetData sheetId="0"/>
      <sheetData sheetId="1">
        <row r="10">
          <cell r="D10" t="str">
            <v>CODIGO</v>
          </cell>
          <cell r="E10" t="str">
            <v>SERVIÇO</v>
          </cell>
          <cell r="F10" t="str">
            <v>UND.</v>
          </cell>
          <cell r="G10" t="str">
            <v>COEFICIENTE</v>
          </cell>
          <cell r="H10" t="str">
            <v>PREÇO UNIT.</v>
          </cell>
          <cell r="I10" t="str">
            <v>VALOR</v>
          </cell>
        </row>
        <row r="11">
          <cell r="E11" t="str">
            <v>SERVIÇOS PRELIMINARES / DEMOLIÇÕES / REMOÇÕES</v>
          </cell>
        </row>
        <row r="12">
          <cell r="D12" t="str">
            <v>73948/16</v>
          </cell>
          <cell r="E12" t="str">
            <v xml:space="preserve">LIMPEZA MANUAL GERAL </v>
          </cell>
          <cell r="F12" t="str">
            <v>M2</v>
          </cell>
          <cell r="I12">
            <v>4.2175704999999999</v>
          </cell>
        </row>
        <row r="13">
          <cell r="D13">
            <v>88316</v>
          </cell>
          <cell r="E13" t="str">
            <v>SERVENTE COM ENCARGOS COMPLEMENTARES</v>
          </cell>
          <cell r="F13" t="str">
            <v>H</v>
          </cell>
          <cell r="G13">
            <v>0.25</v>
          </cell>
          <cell r="H13">
            <v>16.870282</v>
          </cell>
          <cell r="I13">
            <v>4.2175704999999999</v>
          </cell>
        </row>
        <row r="14">
          <cell r="D14" t="str">
            <v>73992/1</v>
          </cell>
          <cell r="E14" t="str">
            <v>LOCACAO CONVENCIONAL DE OBRA, ATRAVÉS DE GABARITO DE TABUAS CORRIDAS PONTALETADAS A CADA 1,50M</v>
          </cell>
          <cell r="F14" t="str">
            <v>M2</v>
          </cell>
          <cell r="I14">
            <v>13.646714360000001</v>
          </cell>
        </row>
        <row r="15">
          <cell r="D15">
            <v>88262</v>
          </cell>
          <cell r="E15" t="str">
            <v>CARPINTEIRO DE FORMAS COM ENCARGOS COMPLEMENTARES</v>
          </cell>
          <cell r="F15" t="str">
            <v>H</v>
          </cell>
          <cell r="G15">
            <v>0.13</v>
          </cell>
          <cell r="H15">
            <v>28.175289999999997</v>
          </cell>
          <cell r="I15">
            <v>3.6627876999999995</v>
          </cell>
        </row>
        <row r="16">
          <cell r="D16">
            <v>88316</v>
          </cell>
          <cell r="E16" t="str">
            <v>SERVENTE COM ENCARGOS COMPLEMENTARES</v>
          </cell>
          <cell r="F16" t="str">
            <v>H</v>
          </cell>
          <cell r="G16">
            <v>0.13</v>
          </cell>
          <cell r="H16">
            <v>16.870282</v>
          </cell>
          <cell r="I16">
            <v>2.19313666</v>
          </cell>
        </row>
        <row r="17">
          <cell r="D17">
            <v>337</v>
          </cell>
          <cell r="E17" t="str">
            <v>ARAME RECOZIDO 18 BWG, 1,25 MM (0,01 KG/M)</v>
          </cell>
          <cell r="F17" t="str">
            <v>KG</v>
          </cell>
          <cell r="G17">
            <v>0.02</v>
          </cell>
          <cell r="H17" t="str">
            <v>9,50</v>
          </cell>
          <cell r="I17">
            <v>0.19</v>
          </cell>
        </row>
        <row r="18">
          <cell r="D18">
            <v>4491</v>
          </cell>
          <cell r="E18" t="str">
            <v>PECA DE MADEIRA NATIVA / REGIONAL 7,5 X 7,5CM (3X3) NAO APARELHADA (P/FORMA)</v>
          </cell>
          <cell r="F18" t="str">
            <v>M</v>
          </cell>
          <cell r="G18">
            <v>0.25</v>
          </cell>
          <cell r="H18" t="str">
            <v>6,03</v>
          </cell>
          <cell r="I18">
            <v>1.5075000000000001</v>
          </cell>
        </row>
        <row r="19">
          <cell r="D19">
            <v>5061</v>
          </cell>
          <cell r="E19" t="str">
            <v>PREGO DE ACO POLIDO COM CABECA 18 X 27 (2 1/2 X 10)</v>
          </cell>
          <cell r="F19" t="str">
            <v>KG</v>
          </cell>
          <cell r="G19">
            <v>0.01</v>
          </cell>
          <cell r="H19" t="str">
            <v>7,98</v>
          </cell>
          <cell r="I19">
            <v>7.980000000000001E-2</v>
          </cell>
        </row>
        <row r="20">
          <cell r="D20">
            <v>6189</v>
          </cell>
          <cell r="E20" t="str">
            <v>TABUA MADEIRA 2A QUALIDADE 2,5 X 30,0CM (1 X 12") NAO APARELHADA</v>
          </cell>
          <cell r="F20" t="str">
            <v>M</v>
          </cell>
          <cell r="G20">
            <v>0.317</v>
          </cell>
          <cell r="H20" t="str">
            <v>18,97</v>
          </cell>
          <cell r="I20">
            <v>6.01349</v>
          </cell>
        </row>
        <row r="21">
          <cell r="D21" t="str">
            <v>74209/1</v>
          </cell>
          <cell r="E21" t="str">
            <v>PLACA DE OBRA EM CHAPA DE ACO GALVANIZADO</v>
          </cell>
          <cell r="F21" t="str">
            <v>UND.</v>
          </cell>
          <cell r="I21">
            <v>282.51084842300003</v>
          </cell>
        </row>
        <row r="22">
          <cell r="D22">
            <v>88262</v>
          </cell>
          <cell r="E22" t="str">
            <v>CARPINTEIRO DE FORMAS COM ENCARGOS COMPLEMENTARES</v>
          </cell>
          <cell r="F22" t="str">
            <v>H</v>
          </cell>
          <cell r="G22">
            <v>1</v>
          </cell>
          <cell r="H22">
            <v>28.175289999999997</v>
          </cell>
          <cell r="I22">
            <v>28.175289999999997</v>
          </cell>
        </row>
        <row r="23">
          <cell r="D23">
            <v>88316</v>
          </cell>
          <cell r="E23" t="str">
            <v>SERVENTE COM ENCARGOS COMPLEMENTARES</v>
          </cell>
          <cell r="F23" t="str">
            <v>H</v>
          </cell>
          <cell r="G23">
            <v>2</v>
          </cell>
          <cell r="H23">
            <v>16.870282</v>
          </cell>
          <cell r="I23">
            <v>33.740563999999999</v>
          </cell>
        </row>
        <row r="24">
          <cell r="D24">
            <v>370</v>
          </cell>
          <cell r="E24" t="str">
            <v>AREIA MEDIA - POSTO JAZIDA/FORNECEDOR (RETIRADO NA JAZIDA, SEM TRANSPORTE)</v>
          </cell>
          <cell r="F24" t="str">
            <v>M3</v>
          </cell>
          <cell r="G24">
            <v>8.5900000000000004E-3</v>
          </cell>
          <cell r="H24" t="str">
            <v>65,00</v>
          </cell>
          <cell r="I24">
            <v>0.55835000000000001</v>
          </cell>
        </row>
        <row r="25">
          <cell r="D25">
            <v>1379</v>
          </cell>
          <cell r="E25" t="str">
            <v>CIMENTO PORTLAND COMPOSTO CP II-32</v>
          </cell>
          <cell r="F25" t="str">
            <v>KG</v>
          </cell>
          <cell r="G25">
            <v>2.1221000000000001</v>
          </cell>
          <cell r="H25" t="str">
            <v>0,51</v>
          </cell>
          <cell r="I25">
            <v>1.082271</v>
          </cell>
        </row>
        <row r="26">
          <cell r="D26">
            <v>4721</v>
          </cell>
          <cell r="E26" t="str">
            <v>PEDRA BRITADA N.1 ( 9,5 A 19MM) POSTO PEDREIRA/FORNECEDOR, SEM FRETE</v>
          </cell>
          <cell r="F26" t="str">
            <v>M3</v>
          </cell>
          <cell r="G26">
            <v>5.79E-3</v>
          </cell>
          <cell r="H26" t="str">
            <v>55,00</v>
          </cell>
          <cell r="I26">
            <v>0.31845000000000001</v>
          </cell>
        </row>
        <row r="27">
          <cell r="D27">
            <v>88316</v>
          </cell>
          <cell r="E27" t="str">
            <v>SERVENTE COM ENCARGOS COMPLEMENTARES</v>
          </cell>
          <cell r="F27" t="str">
            <v>H</v>
          </cell>
          <cell r="G27">
            <v>2.4500000000000001E-2</v>
          </cell>
          <cell r="H27">
            <v>16.870282</v>
          </cell>
          <cell r="I27">
            <v>0.41332190899999999</v>
          </cell>
        </row>
        <row r="28">
          <cell r="D28">
            <v>88377</v>
          </cell>
          <cell r="E28" t="str">
            <v>OPERADOR DE BETONEIRA ESTACIONARIA/MISR=TURADOR COM ENCARGOS COMPLEMENTARES</v>
          </cell>
          <cell r="F28" t="str">
            <v>H</v>
          </cell>
          <cell r="G28">
            <v>1.5500000000000002E-2</v>
          </cell>
          <cell r="H28">
            <v>20.551387999999996</v>
          </cell>
          <cell r="I28">
            <v>0.31854651399999995</v>
          </cell>
        </row>
        <row r="29">
          <cell r="D29">
            <v>88830</v>
          </cell>
          <cell r="E29" t="str">
            <v>BETONEIRA CAPACIDADE NOMINAL DE 400L, CAPACIDADE DE MISTURA 280L, MOTOR ELETRICO TRIFASICO POTENCIA DE 2CV, SEM CARREGADOR CHP DIURNO. AF_10/2014</v>
          </cell>
          <cell r="F29" t="str">
            <v>CHP</v>
          </cell>
          <cell r="G29">
            <v>8.0000000000000002E-3</v>
          </cell>
          <cell r="H29" t="str">
            <v>1,26</v>
          </cell>
          <cell r="I29">
            <v>1.008E-2</v>
          </cell>
        </row>
        <row r="30">
          <cell r="D30">
            <v>88831</v>
          </cell>
          <cell r="E30" t="str">
            <v>BETONEIRA CAPACIDADE NOMINAL DE 400L, CAPACIDADE DE MISTURA 280L, MOTOR ELETRICO TRIFASICO POTENCIA DE 2CV, SEM CARREGADOR CHI DIURNO. AF_10/2015</v>
          </cell>
          <cell r="F30" t="str">
            <v>CHI</v>
          </cell>
          <cell r="G30">
            <v>7.4999999999999997E-3</v>
          </cell>
          <cell r="H30" t="str">
            <v>0,25</v>
          </cell>
          <cell r="I30">
            <v>1.8749999999999999E-3</v>
          </cell>
        </row>
        <row r="31">
          <cell r="D31">
            <v>4417</v>
          </cell>
          <cell r="E31" t="str">
            <v>SARRAFO DE MADEIRA NAO APARELHADA *2,5 X 7* CM, MACARANDUBA, ANGELIM OU EQUIVALENTE DA REGIAO</v>
          </cell>
          <cell r="F31" t="str">
            <v>M</v>
          </cell>
          <cell r="G31">
            <v>1</v>
          </cell>
          <cell r="H31" t="str">
            <v>5,38</v>
          </cell>
          <cell r="I31">
            <v>5.38</v>
          </cell>
        </row>
        <row r="32">
          <cell r="D32">
            <v>4491</v>
          </cell>
          <cell r="E32" t="str">
            <v>PECA DE MADEIRA NATIVA / REGIONAL 7,5 X 7,5CM (3X3) NAO APARELHADA (P/FORMA)</v>
          </cell>
          <cell r="F32" t="str">
            <v>M</v>
          </cell>
          <cell r="G32">
            <v>4</v>
          </cell>
          <cell r="H32" t="str">
            <v>6,03</v>
          </cell>
          <cell r="I32">
            <v>24.12</v>
          </cell>
        </row>
        <row r="33">
          <cell r="D33">
            <v>4813</v>
          </cell>
          <cell r="E33" t="str">
            <v>PLACA DE OBRA (PARA CONSTRUCAO CIVIL) EM CHAPA GALVANIZADA *N. 22*, DE *2,0 X 1,125* M</v>
          </cell>
          <cell r="F33" t="str">
            <v>M2</v>
          </cell>
          <cell r="G33">
            <v>1</v>
          </cell>
          <cell r="H33" t="str">
            <v>187,50</v>
          </cell>
          <cell r="I33">
            <v>187.5</v>
          </cell>
        </row>
        <row r="34">
          <cell r="D34">
            <v>5075</v>
          </cell>
          <cell r="E34" t="str">
            <v>PREGO DE ACO POLIDO COM CABECA 18 X 30 (2 3/4 X 10)</v>
          </cell>
          <cell r="F34" t="str">
            <v>KG</v>
          </cell>
          <cell r="G34">
            <v>0.11</v>
          </cell>
          <cell r="H34" t="str">
            <v>8,11</v>
          </cell>
          <cell r="I34">
            <v>0.89209999999999989</v>
          </cell>
        </row>
        <row r="35">
          <cell r="D35" t="str">
            <v>C001</v>
          </cell>
          <cell r="E35" t="str">
            <v xml:space="preserve">ANOTACAO ART CREA ÁREA CONSTRUIDA </v>
          </cell>
          <cell r="F35" t="str">
            <v>UND</v>
          </cell>
          <cell r="G35">
            <v>1</v>
          </cell>
          <cell r="I35">
            <v>973</v>
          </cell>
        </row>
        <row r="36">
          <cell r="D36" t="str">
            <v>COT001</v>
          </cell>
          <cell r="E36" t="str">
            <v>ART (VERBA)</v>
          </cell>
          <cell r="F36" t="str">
            <v>UND</v>
          </cell>
          <cell r="G36">
            <v>1</v>
          </cell>
          <cell r="H36">
            <v>973</v>
          </cell>
          <cell r="I36">
            <v>973</v>
          </cell>
        </row>
        <row r="37">
          <cell r="D37">
            <v>84152</v>
          </cell>
          <cell r="E37" t="str">
            <v>DEMOLICAO MANUAL CONCRETO ARMADO (PILAR / VIGA / LAJE) - INCL EMPILHACAO LATERAL NO CANTEIRO</v>
          </cell>
          <cell r="F37" t="str">
            <v>M3</v>
          </cell>
          <cell r="G37" t="str">
            <v/>
          </cell>
          <cell r="I37">
            <v>332.43876379999995</v>
          </cell>
        </row>
        <row r="38">
          <cell r="D38">
            <v>88309</v>
          </cell>
          <cell r="E38" t="str">
            <v>PEDREIRO COM ENCARGOS COMPLEMENTARES</v>
          </cell>
          <cell r="F38" t="str">
            <v>H</v>
          </cell>
          <cell r="G38">
            <v>1.7</v>
          </cell>
          <cell r="H38">
            <v>26.849394</v>
          </cell>
          <cell r="I38">
            <v>45.643969800000001</v>
          </cell>
        </row>
        <row r="39">
          <cell r="D39">
            <v>88316</v>
          </cell>
          <cell r="E39" t="str">
            <v>SERVENTE COM ENCARGOS COMPLEMENTARES</v>
          </cell>
          <cell r="F39" t="str">
            <v>H</v>
          </cell>
          <cell r="G39">
            <v>17</v>
          </cell>
          <cell r="H39">
            <v>16.870282</v>
          </cell>
          <cell r="I39">
            <v>286.79479399999997</v>
          </cell>
        </row>
        <row r="40">
          <cell r="D40">
            <v>72215</v>
          </cell>
          <cell r="E40" t="str">
            <v>DEMOLICAO DE ALVENARIA DE ELEMENTOS CERAMICOS VAZADOS</v>
          </cell>
          <cell r="F40" t="str">
            <v>M3</v>
          </cell>
          <cell r="G40" t="str">
            <v/>
          </cell>
          <cell r="I40">
            <v>42.175705000000001</v>
          </cell>
        </row>
        <row r="41">
          <cell r="D41">
            <v>88316</v>
          </cell>
          <cell r="E41" t="str">
            <v>SERVENTE COM ENCARGOS COMPLEMENTARES</v>
          </cell>
          <cell r="F41" t="str">
            <v>H</v>
          </cell>
          <cell r="G41">
            <v>2.5</v>
          </cell>
          <cell r="H41">
            <v>16.870282</v>
          </cell>
          <cell r="I41">
            <v>42.175705000000001</v>
          </cell>
        </row>
        <row r="42">
          <cell r="D42">
            <v>4979</v>
          </cell>
          <cell r="E42" t="str">
            <v>RETIRADA DE COBERTURA EM FIBROCIMENTO</v>
          </cell>
          <cell r="I42">
            <v>19.820051679999999</v>
          </cell>
        </row>
        <row r="43">
          <cell r="D43">
            <v>88262</v>
          </cell>
          <cell r="E43" t="str">
            <v>CARPINTEIRO DE FORMAS COM ENCARGOS COMPLEMENTARES</v>
          </cell>
          <cell r="F43" t="str">
            <v>H</v>
          </cell>
          <cell r="G43">
            <v>0.44</v>
          </cell>
          <cell r="H43">
            <v>28.175289999999997</v>
          </cell>
          <cell r="I43">
            <v>12.397127599999999</v>
          </cell>
        </row>
        <row r="44">
          <cell r="D44">
            <v>88316</v>
          </cell>
          <cell r="E44" t="str">
            <v>SERVENTE COM ENCARGOS COMPLEMENTARES</v>
          </cell>
          <cell r="F44" t="str">
            <v>H</v>
          </cell>
          <cell r="G44">
            <v>0.44</v>
          </cell>
          <cell r="H44">
            <v>16.870282</v>
          </cell>
          <cell r="I44">
            <v>7.4229240799999996</v>
          </cell>
        </row>
        <row r="45">
          <cell r="D45">
            <v>85372</v>
          </cell>
          <cell r="E45" t="str">
            <v>DEMOLICAO DE FORRO DE GESSO</v>
          </cell>
          <cell r="F45" t="str">
            <v>M2</v>
          </cell>
          <cell r="G45" t="str">
            <v/>
          </cell>
          <cell r="I45">
            <v>2.5305423</v>
          </cell>
        </row>
        <row r="46">
          <cell r="D46">
            <v>88316</v>
          </cell>
          <cell r="E46" t="str">
            <v>SERVENTE COM ENCARGOS COMPLEMENTARES</v>
          </cell>
          <cell r="F46" t="str">
            <v>H</v>
          </cell>
          <cell r="G46">
            <v>0.15</v>
          </cell>
          <cell r="H46">
            <v>16.870282</v>
          </cell>
          <cell r="I46">
            <v>2.5305423</v>
          </cell>
        </row>
        <row r="47">
          <cell r="D47">
            <v>72178</v>
          </cell>
          <cell r="E47" t="str">
            <v>RETIRADA DE DIVISORIAS EM CHAPAS DE MADEIRA, COM MONTANTES METALICOS</v>
          </cell>
          <cell r="F47" t="str">
            <v>M2</v>
          </cell>
          <cell r="G47" t="str">
            <v/>
          </cell>
          <cell r="I47">
            <v>33.810347999999998</v>
          </cell>
        </row>
        <row r="48">
          <cell r="D48">
            <v>88261</v>
          </cell>
          <cell r="E48" t="str">
            <v>CARPINTEIRO DE ESQUADRIA COM ENCARGOS COMPLEMENTARES</v>
          </cell>
          <cell r="F48" t="str">
            <v>H</v>
          </cell>
          <cell r="G48">
            <v>1.2</v>
          </cell>
          <cell r="H48">
            <v>28.175289999999997</v>
          </cell>
          <cell r="I48">
            <v>33.810347999999998</v>
          </cell>
        </row>
        <row r="49">
          <cell r="D49">
            <v>2095</v>
          </cell>
          <cell r="E49" t="str">
            <v>REMOÇÃO DE VASO</v>
          </cell>
          <cell r="F49" t="str">
            <v>UN</v>
          </cell>
          <cell r="I49">
            <v>12.807108599999999</v>
          </cell>
        </row>
        <row r="50">
          <cell r="D50">
            <v>88309</v>
          </cell>
          <cell r="E50" t="str">
            <v>PEDREIRO COM ENCARGOS COMPLEMENTARES</v>
          </cell>
          <cell r="F50" t="str">
            <v>H</v>
          </cell>
          <cell r="G50">
            <v>0.1</v>
          </cell>
          <cell r="H50">
            <v>26.849394</v>
          </cell>
          <cell r="I50">
            <v>2.6849394000000002</v>
          </cell>
        </row>
        <row r="51">
          <cell r="D51">
            <v>88316</v>
          </cell>
          <cell r="E51" t="str">
            <v>SERVENTE COMENCARGOS COMPLEMENTARES</v>
          </cell>
          <cell r="F51" t="str">
            <v>H</v>
          </cell>
          <cell r="G51">
            <v>0.6</v>
          </cell>
          <cell r="H51">
            <v>16.870282</v>
          </cell>
          <cell r="I51">
            <v>10.1221692</v>
          </cell>
        </row>
        <row r="52">
          <cell r="D52">
            <v>3262</v>
          </cell>
          <cell r="E52" t="str">
            <v>REMOÇÃO DE LAVATÓRIO</v>
          </cell>
          <cell r="F52" t="str">
            <v>UN</v>
          </cell>
          <cell r="I52">
            <v>12.807108599999999</v>
          </cell>
        </row>
        <row r="53">
          <cell r="D53">
            <v>88309</v>
          </cell>
          <cell r="E53" t="str">
            <v>PEDREIRO COM ENCARGOS COMPLEMENTARES</v>
          </cell>
          <cell r="F53" t="str">
            <v>H</v>
          </cell>
          <cell r="G53">
            <v>0.1</v>
          </cell>
          <cell r="H53">
            <v>26.849394</v>
          </cell>
          <cell r="I53">
            <v>2.6849394000000002</v>
          </cell>
        </row>
        <row r="54">
          <cell r="D54">
            <v>88316</v>
          </cell>
          <cell r="E54" t="str">
            <v>SERVENTE COMENCARGOS COMPLEMENTARES</v>
          </cell>
          <cell r="F54" t="str">
            <v>H</v>
          </cell>
          <cell r="G54">
            <v>0.6</v>
          </cell>
          <cell r="H54">
            <v>16.870282</v>
          </cell>
          <cell r="I54">
            <v>10.1221692</v>
          </cell>
        </row>
        <row r="55">
          <cell r="D55">
            <v>9602</v>
          </cell>
          <cell r="E55" t="str">
            <v>REMOÇÃO DE PIA</v>
          </cell>
          <cell r="F55" t="str">
            <v>M2</v>
          </cell>
          <cell r="I55">
            <v>20.897691099999999</v>
          </cell>
        </row>
        <row r="56">
          <cell r="D56">
            <v>88309</v>
          </cell>
          <cell r="E56" t="str">
            <v>PEDREIRO COM ENCARGOS COMPLEMENTARES</v>
          </cell>
          <cell r="F56" t="str">
            <v>H</v>
          </cell>
          <cell r="G56">
            <v>0.15</v>
          </cell>
          <cell r="H56">
            <v>26.849394</v>
          </cell>
          <cell r="I56">
            <v>4.0274090999999999</v>
          </cell>
        </row>
        <row r="57">
          <cell r="D57">
            <v>88316</v>
          </cell>
          <cell r="E57" t="str">
            <v>SERVENTE COMENCARGOS COMPLEMENTARES</v>
          </cell>
          <cell r="F57" t="str">
            <v>H</v>
          </cell>
          <cell r="G57">
            <v>1</v>
          </cell>
          <cell r="H57">
            <v>16.870282</v>
          </cell>
          <cell r="I57">
            <v>16.870282</v>
          </cell>
        </row>
        <row r="58">
          <cell r="D58">
            <v>31</v>
          </cell>
          <cell r="E58" t="str">
            <v>REMOÇÃO DE ESQUADRIA DE MADEIRA, COM OU SEM BATENTE</v>
          </cell>
          <cell r="F58" t="str">
            <v>M2</v>
          </cell>
          <cell r="I58">
            <v>15.750248800000001</v>
          </cell>
        </row>
        <row r="59">
          <cell r="D59">
            <v>88262</v>
          </cell>
          <cell r="E59" t="str">
            <v>CARPINTEIRO DE FORMAS COM ENCARGOS COMPLEMENTARES</v>
          </cell>
          <cell r="F59" t="str">
            <v>H</v>
          </cell>
          <cell r="G59">
            <v>0.08</v>
          </cell>
          <cell r="H59">
            <v>28.175289999999997</v>
          </cell>
          <cell r="I59">
            <v>2.2540231999999998</v>
          </cell>
        </row>
        <row r="60">
          <cell r="D60">
            <v>88316</v>
          </cell>
          <cell r="E60" t="str">
            <v>SERVENTE COMENCARGOS COMPLEMENTARES</v>
          </cell>
          <cell r="F60" t="str">
            <v>H</v>
          </cell>
          <cell r="G60">
            <v>0.8</v>
          </cell>
          <cell r="H60">
            <v>16.870282</v>
          </cell>
          <cell r="I60">
            <v>13.496225600000001</v>
          </cell>
        </row>
        <row r="61">
          <cell r="D61">
            <v>4942</v>
          </cell>
          <cell r="E61" t="str">
            <v>REMOÇÃO DE ESQUADRIA METÁLICA, COM OU SEM REAPROVEITAMENTO</v>
          </cell>
          <cell r="F61" t="str">
            <v>M2</v>
          </cell>
          <cell r="I61">
            <v>21.859838</v>
          </cell>
        </row>
        <row r="62">
          <cell r="D62">
            <v>88309</v>
          </cell>
          <cell r="E62" t="str">
            <v>PEDREIRO COM ENCARGOS COMPLEMENTARES</v>
          </cell>
          <cell r="F62" t="str">
            <v>H</v>
          </cell>
          <cell r="G62">
            <v>0.5</v>
          </cell>
          <cell r="H62">
            <v>26.849394</v>
          </cell>
          <cell r="I62">
            <v>13.424697</v>
          </cell>
        </row>
        <row r="63">
          <cell r="D63">
            <v>88316</v>
          </cell>
          <cell r="E63" t="str">
            <v>SERVENTE COMENCARGOS COMPLEMENTARES</v>
          </cell>
          <cell r="F63" t="str">
            <v>H</v>
          </cell>
          <cell r="G63">
            <v>0.5</v>
          </cell>
          <cell r="H63">
            <v>16.870282</v>
          </cell>
          <cell r="I63">
            <v>8.4351409999999998</v>
          </cell>
        </row>
        <row r="64">
          <cell r="D64">
            <v>72897</v>
          </cell>
          <cell r="E64" t="str">
            <v>CARGA MANUAL DE ENTULHO EM CAMINHAO BASCULANTE 6 M3</v>
          </cell>
          <cell r="F64" t="str">
            <v>M3</v>
          </cell>
          <cell r="G64" t="str">
            <v/>
          </cell>
          <cell r="I64">
            <v>20.759197399999998</v>
          </cell>
        </row>
        <row r="65">
          <cell r="D65">
            <v>5961</v>
          </cell>
          <cell r="E65" t="str">
            <v>CAMINHÃO BASCULANTE 6 M3, PESO BRUTO TOTAL 16.000 KG, CARGA ÚTIL MÁXIMA 13.071 KG, DISTÂNCIA ENTRE EIXOS 4,80 M, POTÊNCIA 230 CV INCLUSIVE CAÇAMBA METÁLICA - CHI DIURNO. AF_06/2014</v>
          </cell>
          <cell r="F65" t="str">
            <v>CHI</v>
          </cell>
          <cell r="G65">
            <v>0.25</v>
          </cell>
          <cell r="H65" t="str">
            <v>35,80</v>
          </cell>
          <cell r="I65">
            <v>8.9499999999999993</v>
          </cell>
        </row>
        <row r="66">
          <cell r="D66">
            <v>88316</v>
          </cell>
          <cell r="E66" t="str">
            <v>SERVENTE COM ENCARGOS COMPLEMENTARES</v>
          </cell>
          <cell r="F66" t="str">
            <v>H</v>
          </cell>
          <cell r="G66">
            <v>0.7</v>
          </cell>
          <cell r="H66">
            <v>16.870282</v>
          </cell>
          <cell r="I66">
            <v>11.809197399999999</v>
          </cell>
        </row>
        <row r="67">
          <cell r="D67">
            <v>95302</v>
          </cell>
          <cell r="E67" t="str">
            <v>TRANSPORTE COM CAMINHÃO BASCULANTE 6 M3 EM RODOVIA PAVIMENTADA ( PARA DISTÂNCIAS SUPERIORES A 4 KM)</v>
          </cell>
          <cell r="F67" t="str">
            <v>M3</v>
          </cell>
          <cell r="G67" t="str">
            <v/>
          </cell>
          <cell r="I67">
            <v>1.3380259999999999</v>
          </cell>
        </row>
        <row r="68">
          <cell r="D68">
            <v>5811</v>
          </cell>
          <cell r="E68" t="str">
            <v>CAMINHÃO BASCULANTE 6 M3, PESO BRUTO TOTAL 16.000 KG, CARGA ÚTIL MÁXIMA 13.071 KG, DISTÂNCIA ENTRE EIXOS 4,80 M, POTÊNCIA 230 CV INCLUSIVE CAÇAMBA METÁLICA - CHP DIURNO. AF_06/2014</v>
          </cell>
          <cell r="F68" t="str">
            <v>CHP</v>
          </cell>
          <cell r="G68">
            <v>8.8999999999999999E-3</v>
          </cell>
          <cell r="H68" t="str">
            <v>150,34</v>
          </cell>
          <cell r="I68">
            <v>1.3380259999999999</v>
          </cell>
        </row>
        <row r="69">
          <cell r="D69">
            <v>95135</v>
          </cell>
          <cell r="E69" t="str">
            <v>LOCACAO DE ANDAIME METALICO TUBULAR TIPO TORRE</v>
          </cell>
          <cell r="F69" t="str">
            <v>M/MES</v>
          </cell>
          <cell r="G69" t="str">
            <v/>
          </cell>
          <cell r="I69">
            <v>18.435141000000002</v>
          </cell>
        </row>
        <row r="70">
          <cell r="D70">
            <v>88316</v>
          </cell>
          <cell r="E70" t="str">
            <v>SERVENTE COM ENCARGOS COMPLEMENTARES</v>
          </cell>
          <cell r="F70" t="str">
            <v>H</v>
          </cell>
          <cell r="G70">
            <v>0.5</v>
          </cell>
          <cell r="H70">
            <v>16.870282</v>
          </cell>
          <cell r="I70">
            <v>8.4351409999999998</v>
          </cell>
        </row>
        <row r="71">
          <cell r="D71">
            <v>10527</v>
          </cell>
          <cell r="E71" t="str">
            <v>ANDAIME METALICO TUBULAR DE ENCAIXE, TIPO DE TORRE, COM LARGURA DE 1 ATE 1,5 M E ALTURA DE *1,00 M* (LOCACAO)</v>
          </cell>
          <cell r="F71" t="str">
            <v>M/MES</v>
          </cell>
          <cell r="G71">
            <v>1</v>
          </cell>
          <cell r="H71" t="str">
            <v>10,00</v>
          </cell>
          <cell r="I71">
            <v>10</v>
          </cell>
        </row>
        <row r="72">
          <cell r="E72" t="str">
            <v>INFRA - ESTRUTURA</v>
          </cell>
        </row>
        <row r="73">
          <cell r="D73">
            <v>93358</v>
          </cell>
          <cell r="E73" t="str">
            <v>ESCAVAÇÃO MANUAL, SOLO 1ª CATEGORIA, ATÉ 2M DE PROFUNDIDADE SEM ESCORA</v>
          </cell>
          <cell r="F73" t="str">
            <v>M3</v>
          </cell>
          <cell r="I73">
            <v>66.738835592000001</v>
          </cell>
        </row>
        <row r="74">
          <cell r="D74">
            <v>88316</v>
          </cell>
          <cell r="E74" t="str">
            <v>SERVENTE COM ENCARGOS COMPLEMENTARES</v>
          </cell>
          <cell r="F74" t="str">
            <v>H</v>
          </cell>
          <cell r="G74">
            <v>3.956</v>
          </cell>
          <cell r="H74">
            <v>16.870282</v>
          </cell>
          <cell r="I74">
            <v>66.738835592000001</v>
          </cell>
        </row>
        <row r="75">
          <cell r="D75">
            <v>93382</v>
          </cell>
          <cell r="E75" t="str">
            <v>REATERRO MANUAL DE VALAS COM COMPACTAÇÃO MECANIZADA. AF_04/2016</v>
          </cell>
          <cell r="F75" t="str">
            <v>M3</v>
          </cell>
          <cell r="G75" t="str">
            <v/>
          </cell>
          <cell r="I75">
            <v>33.935884733999998</v>
          </cell>
        </row>
        <row r="76">
          <cell r="D76">
            <v>5901</v>
          </cell>
          <cell r="E76" t="str">
            <v>CAMINHÃO PIPA 10.000 L TRUCADO, PESO BRUTO TOTAL 23.000 KG, CARGA ÚTIL MÁXIMA 15.935 KG, DISTÂNCIA ENTRE EIXOS 4,8 M, POTÊNCIA 230 CV, INCLUSIVE TANQUE DE AÇO PARA TRANSPORTE DE ÁGUA - CHP DIURNO. AF_06/2014</v>
          </cell>
          <cell r="F76" t="str">
            <v>CHP</v>
          </cell>
          <cell r="G76">
            <v>6.0000000000000001E-3</v>
          </cell>
          <cell r="H76" t="str">
            <v>148,78</v>
          </cell>
          <cell r="I76">
            <v>0.89268000000000003</v>
          </cell>
        </row>
        <row r="77">
          <cell r="D77">
            <v>5903</v>
          </cell>
          <cell r="E77" t="str">
            <v>CAMINHÃO PIPA 10.000 L TRUCADO, PESO BRUTO TOTAL 23.000 KG, CARGA ÚTIL MÁXIMA 15.935 KG, DISTÂNCIA ENTRE EIXOS 4,8 M, POTÊNCIA 230 CV, INCLUSIVE TANQUE DE AÇO PARA TRANSPORTE DE ÁGUA - CHI DIURNO. AF_06/2014</v>
          </cell>
          <cell r="F77" t="str">
            <v>CHI</v>
          </cell>
          <cell r="G77">
            <v>3.0000000000000001E-3</v>
          </cell>
          <cell r="H77" t="str">
            <v>35,44</v>
          </cell>
          <cell r="I77">
            <v>0.10632</v>
          </cell>
        </row>
        <row r="78">
          <cell r="D78">
            <v>88316</v>
          </cell>
          <cell r="E78" t="str">
            <v>SERVENTE COM ENCARGOS COMPLEMENTARES</v>
          </cell>
          <cell r="F78" t="str">
            <v>H</v>
          </cell>
          <cell r="G78">
            <v>1.1870000000000001</v>
          </cell>
          <cell r="H78">
            <v>16.870282</v>
          </cell>
          <cell r="I78">
            <v>20.025024733999999</v>
          </cell>
        </row>
        <row r="79">
          <cell r="D79">
            <v>91533</v>
          </cell>
          <cell r="E79" t="str">
            <v>COMPACTADOR DE SOLOS DE PERCUSSÃO (SOQUETE) COM MOTOR A GASOLINA 4 TEMPOS, POTÊNCIA 4 CV - CHP DIURNO. AF_08/2015</v>
          </cell>
          <cell r="F79" t="str">
            <v>CHP</v>
          </cell>
          <cell r="G79">
            <v>0.27400000000000002</v>
          </cell>
          <cell r="H79" t="str">
            <v>25,96</v>
          </cell>
          <cell r="I79">
            <v>7.1130400000000007</v>
          </cell>
        </row>
        <row r="80">
          <cell r="D80">
            <v>91534</v>
          </cell>
          <cell r="E80" t="str">
            <v>COMPACTADOR DE SOLOS DE PERCUSSÃO (SOQUETE) COM MOTOR A GASOLINA 4 TEMPOS, POTÊNCIA 4 CV - CHI DIURNO. AF_08/2015</v>
          </cell>
          <cell r="F80" t="str">
            <v>CHI</v>
          </cell>
          <cell r="G80">
            <v>0.254</v>
          </cell>
          <cell r="H80" t="str">
            <v>22,83</v>
          </cell>
          <cell r="I80">
            <v>5.7988200000000001</v>
          </cell>
        </row>
        <row r="81">
          <cell r="D81">
            <v>5651</v>
          </cell>
          <cell r="E81" t="str">
            <v>FORMA TABUA PARA CONCRETO EM FUNDACAO C/ REAPROVEITAMENTO 5X</v>
          </cell>
          <cell r="F81" t="str">
            <v>M2</v>
          </cell>
          <cell r="G81" t="str">
            <v/>
          </cell>
          <cell r="I81">
            <v>49.087356849999999</v>
          </cell>
        </row>
        <row r="82">
          <cell r="D82">
            <v>88239</v>
          </cell>
          <cell r="E82" t="str">
            <v>AJUDANTE DE CARPINTEIRO COM ENCARGOS COMPLEMENTARES</v>
          </cell>
          <cell r="F82" t="str">
            <v>H</v>
          </cell>
          <cell r="G82">
            <v>0.22500000000000001</v>
          </cell>
          <cell r="H82">
            <v>21.476025999999997</v>
          </cell>
          <cell r="I82">
            <v>4.8321058499999996</v>
          </cell>
        </row>
        <row r="83">
          <cell r="D83">
            <v>88262</v>
          </cell>
          <cell r="E83" t="str">
            <v>CARPINTEIRO DE FORMAS COM ENCARGOS COMPLEMENTARES</v>
          </cell>
          <cell r="F83" t="str">
            <v>H</v>
          </cell>
          <cell r="G83">
            <v>0.9</v>
          </cell>
          <cell r="H83">
            <v>28.175289999999997</v>
          </cell>
          <cell r="I83">
            <v>25.357760999999996</v>
          </cell>
        </row>
        <row r="84">
          <cell r="D84">
            <v>2692</v>
          </cell>
          <cell r="E84" t="str">
            <v>DESMOLDANTE PROTETOR PARA FORMAS DE MADEIRA, DE BASE OLEOSA EMULSIONADA EM AGUA</v>
          </cell>
          <cell r="F84" t="str">
            <v>L</v>
          </cell>
          <cell r="G84">
            <v>0.1</v>
          </cell>
          <cell r="H84" t="str">
            <v>5,62</v>
          </cell>
          <cell r="I84">
            <v>0.56200000000000006</v>
          </cell>
        </row>
        <row r="85">
          <cell r="D85">
            <v>4491</v>
          </cell>
          <cell r="E85" t="str">
            <v>PECA DE MADEIRA NATIVA / REGIONAL 7,5 X 7,5CM (3X3) NAO APARELHADA (P/FORMA)</v>
          </cell>
          <cell r="F85" t="str">
            <v>M</v>
          </cell>
          <cell r="G85">
            <v>0.27500000000000002</v>
          </cell>
          <cell r="H85" t="str">
            <v>6,03</v>
          </cell>
          <cell r="I85">
            <v>1.6582500000000002</v>
          </cell>
        </row>
        <row r="86">
          <cell r="D86">
            <v>4512</v>
          </cell>
          <cell r="E86" t="str">
            <v>PECA DE MADEIRA 3A/4A QUALIDADE 2,5 X 5CM NAO APARELHADA</v>
          </cell>
          <cell r="F86" t="str">
            <v>M</v>
          </cell>
          <cell r="G86">
            <v>0.24</v>
          </cell>
          <cell r="H86" t="str">
            <v>1,90</v>
          </cell>
          <cell r="I86">
            <v>0.45599999999999996</v>
          </cell>
        </row>
        <row r="87">
          <cell r="D87">
            <v>5061</v>
          </cell>
          <cell r="E87" t="str">
            <v>PREGO DE ACO POLIDO COM CABECA 18 X 27 (2 1/2 X 10)</v>
          </cell>
          <cell r="F87" t="str">
            <v>KG</v>
          </cell>
          <cell r="G87">
            <v>0.15</v>
          </cell>
          <cell r="H87" t="str">
            <v>7,98</v>
          </cell>
          <cell r="I87">
            <v>1.1970000000000001</v>
          </cell>
        </row>
        <row r="88">
          <cell r="D88">
            <v>6189</v>
          </cell>
          <cell r="E88" t="str">
            <v>TABUA MADEIRA 2A QUALIDADE 2,5 X 30,0CM (1 X 12") NAO APARELHADA</v>
          </cell>
          <cell r="F88" t="str">
            <v>M</v>
          </cell>
          <cell r="G88">
            <v>0.79200000000000004</v>
          </cell>
          <cell r="H88" t="str">
            <v>18,97</v>
          </cell>
          <cell r="I88">
            <v>15.024239999999999</v>
          </cell>
        </row>
        <row r="89">
          <cell r="D89">
            <v>92760</v>
          </cell>
          <cell r="E89" t="str">
            <v>ARMAÇÃO DE PILAR OU VIGA DE UMA ESTRUTURA CONVENCIONAL DE CONCRETO ARMADO EM UM EDIFICIO DE MULTIPLOS PAVIMENTOS UTILIZANDO AÇO CA-50 DE 6,3 MM - MONTAGEM. AF_12/2015</v>
          </cell>
          <cell r="F89" t="str">
            <v>KG</v>
          </cell>
          <cell r="I89">
            <v>8.4246296348000005</v>
          </cell>
        </row>
        <row r="90">
          <cell r="D90">
            <v>337</v>
          </cell>
          <cell r="E90" t="str">
            <v>ARAME RECOZIDO 18 BWG, 1,25 MM (0,01 KG/M)</v>
          </cell>
          <cell r="F90" t="str">
            <v>KG</v>
          </cell>
          <cell r="G90">
            <v>2.5000000000000001E-2</v>
          </cell>
          <cell r="H90" t="str">
            <v>9,50</v>
          </cell>
          <cell r="I90">
            <v>0.23750000000000002</v>
          </cell>
        </row>
        <row r="91">
          <cell r="D91">
            <v>39017</v>
          </cell>
          <cell r="E91" t="str">
            <v>ESPACADOR/ DISTANCIADOR CIRCULAR COM ENTRADA LATERAL, EM PLÁSTICO, PARA VERGALHÃO *4,2 A 12,5*MM, COBRIMENTO 20MM</v>
          </cell>
          <cell r="F91" t="str">
            <v>UN</v>
          </cell>
          <cell r="G91">
            <v>0.97</v>
          </cell>
          <cell r="H91" t="str">
            <v>0,12</v>
          </cell>
          <cell r="I91">
            <v>0.11639999999999999</v>
          </cell>
        </row>
        <row r="92">
          <cell r="D92">
            <v>92792</v>
          </cell>
          <cell r="E92" t="str">
            <v>CORTE E DOBRA DE AÇO CA-50, DIAMETRO DE 6,3 MM, UTILIZADO EM ESTRUTURAS DIVERSAS, EXCETO LAJES. AF_12/2015</v>
          </cell>
          <cell r="F92" t="str">
            <v>KG</v>
          </cell>
          <cell r="G92">
            <v>1</v>
          </cell>
          <cell r="H92" t="str">
            <v>5,03</v>
          </cell>
          <cell r="I92">
            <v>5.03</v>
          </cell>
        </row>
        <row r="93">
          <cell r="D93">
            <v>88245</v>
          </cell>
          <cell r="E93" t="str">
            <v>ARMADOR COM ENCARGOS COMPLEMENTARES</v>
          </cell>
          <cell r="F93" t="str">
            <v>H</v>
          </cell>
          <cell r="G93">
            <v>9.4700000000000006E-2</v>
          </cell>
          <cell r="H93">
            <v>28.593994000000002</v>
          </cell>
          <cell r="I93">
            <v>2.7078512318000003</v>
          </cell>
        </row>
        <row r="94">
          <cell r="D94">
            <v>88238</v>
          </cell>
          <cell r="E94" t="str">
            <v>AJUDANTE DE ARMADOR COM ENCARGOS COMPLEMENTARES</v>
          </cell>
          <cell r="F94" t="str">
            <v>H</v>
          </cell>
          <cell r="G94">
            <v>1.55E-2</v>
          </cell>
          <cell r="H94">
            <v>21.476025999999997</v>
          </cell>
          <cell r="I94">
            <v>0.33287840299999993</v>
          </cell>
        </row>
        <row r="95">
          <cell r="D95">
            <v>92761</v>
          </cell>
          <cell r="E95" t="str">
            <v>ARMAÇÃO DE PILAR OU VIGA DE UMA ESTRUTURA CONVENCIONAL DE CONCRETO ARMADO EM UM EDIFÍCIO DE MÚLTIPLOS PAVIMENTOS UTILIZANDO AÇO CA-50 DE 8.0 MM - MONTAGEM. AF_12/2015</v>
          </cell>
          <cell r="F95" t="str">
            <v>KG</v>
          </cell>
          <cell r="G95" t="str">
            <v/>
          </cell>
          <cell r="I95">
            <v>7.8052296747999996</v>
          </cell>
        </row>
        <row r="96">
          <cell r="D96">
            <v>88238</v>
          </cell>
          <cell r="E96" t="str">
            <v>AJUDANTE DE ARMADOR COM ENCARGOS COMPLEMENTARES</v>
          </cell>
          <cell r="F96" t="str">
            <v>H</v>
          </cell>
          <cell r="G96">
            <v>1.15E-2</v>
          </cell>
          <cell r="H96">
            <v>21.476025999999997</v>
          </cell>
          <cell r="I96">
            <v>0.24697429899999995</v>
          </cell>
        </row>
        <row r="97">
          <cell r="D97">
            <v>88245</v>
          </cell>
          <cell r="E97" t="str">
            <v>ARMADOR COM ENCARGOS COMPLEMENTARES</v>
          </cell>
          <cell r="F97" t="str">
            <v>H</v>
          </cell>
          <cell r="G97">
            <v>7.0699999999999999E-2</v>
          </cell>
          <cell r="H97">
            <v>28.593994000000002</v>
          </cell>
          <cell r="I97">
            <v>2.0215953758</v>
          </cell>
        </row>
        <row r="98">
          <cell r="D98">
            <v>92793</v>
          </cell>
          <cell r="E98" t="str">
            <v>CORTE E DOBRA DE AÇO CA-50, DIÂMETRO DE 8.0 MM, UTILIZADO EM ESTRUTURAS DIVERSAS, EXCETO LAJES. AF_12/2015</v>
          </cell>
          <cell r="F98" t="str">
            <v>KG</v>
          </cell>
          <cell r="G98">
            <v>1</v>
          </cell>
          <cell r="H98" t="str">
            <v>5,21</v>
          </cell>
          <cell r="I98">
            <v>5.21</v>
          </cell>
        </row>
        <row r="99">
          <cell r="D99">
            <v>337</v>
          </cell>
          <cell r="E99" t="str">
            <v>ARAME RECOZIDO 18 BWG, 1,25 MM (0,01 KG/M)</v>
          </cell>
          <cell r="F99" t="str">
            <v>KG</v>
          </cell>
          <cell r="G99">
            <v>2.5000000000000001E-2</v>
          </cell>
          <cell r="H99" t="str">
            <v>9,50</v>
          </cell>
          <cell r="I99">
            <v>0.23750000000000002</v>
          </cell>
        </row>
        <row r="100">
          <cell r="D100">
            <v>39017</v>
          </cell>
          <cell r="E100" t="str">
            <v>ESPACADOR/ DISTANCIADOR CIRCULAR COM ENTRADA LATERAL, EM PLÁSTICO, PARA VERGALHÃO *4,2 A 12,5*MM, COBRIMENTO 20MM</v>
          </cell>
          <cell r="F100" t="str">
            <v>UN</v>
          </cell>
          <cell r="G100">
            <v>0.74299999999999999</v>
          </cell>
          <cell r="H100" t="str">
            <v>0,12</v>
          </cell>
          <cell r="I100">
            <v>8.9159999999999989E-2</v>
          </cell>
        </row>
        <row r="101">
          <cell r="D101">
            <v>92762</v>
          </cell>
          <cell r="E101" t="str">
            <v>ARMAÇÃO DE PILAR OU VIGA DE UMA ESTRUTURA CONVENCIONAL DE CONCRETO ARMADO EM UM EDIFÍCIO DE MÚLTIPLOS PAVIMENTOS UTILIZANDO AÇO CA-50 DE 10.0 MM - MONTAGEM. AF_12/2015</v>
          </cell>
          <cell r="F101" t="str">
            <v>KG</v>
          </cell>
          <cell r="G101" t="str">
            <v/>
          </cell>
          <cell r="I101">
            <v>6.2799761061999995</v>
          </cell>
        </row>
        <row r="102">
          <cell r="D102">
            <v>88238</v>
          </cell>
          <cell r="E102" t="str">
            <v>AJUDANTE DE ARMADOR COM ENCARGOS COMPLEMENTARES</v>
          </cell>
          <cell r="F102" t="str">
            <v>H</v>
          </cell>
          <cell r="G102">
            <v>8.6E-3</v>
          </cell>
          <cell r="H102">
            <v>21.476025999999997</v>
          </cell>
          <cell r="I102">
            <v>0.18469382359999997</v>
          </cell>
        </row>
        <row r="103">
          <cell r="D103">
            <v>88245</v>
          </cell>
          <cell r="E103" t="str">
            <v>ARMADOR COM ENCARGOS COMPLEMENTARES</v>
          </cell>
          <cell r="F103" t="str">
            <v>H</v>
          </cell>
          <cell r="G103">
            <v>5.2900000000000003E-2</v>
          </cell>
          <cell r="H103">
            <v>28.593994000000002</v>
          </cell>
          <cell r="I103">
            <v>1.5126222826000002</v>
          </cell>
        </row>
        <row r="104">
          <cell r="D104">
            <v>92794</v>
          </cell>
          <cell r="E104" t="str">
            <v>CORTE E DOBRA DE AÇO CA-50, DIÂMETRO DE 10.0 MM, UTILIZADO EM ESTRUTURAS DIVERSAS, EXCETO LAJES. AF_12/2015</v>
          </cell>
          <cell r="F104" t="str">
            <v>KG</v>
          </cell>
          <cell r="G104">
            <v>1</v>
          </cell>
          <cell r="H104" t="str">
            <v>4,28</v>
          </cell>
          <cell r="I104">
            <v>4.28</v>
          </cell>
        </row>
        <row r="105">
          <cell r="D105">
            <v>337</v>
          </cell>
          <cell r="E105" t="str">
            <v>ARAME RECOZIDO 18 BWG, 1,25 MM (0,01 KG/M)</v>
          </cell>
          <cell r="F105" t="str">
            <v>KG</v>
          </cell>
          <cell r="G105">
            <v>2.5000000000000001E-2</v>
          </cell>
          <cell r="H105" t="str">
            <v>9,50</v>
          </cell>
          <cell r="I105">
            <v>0.23750000000000002</v>
          </cell>
        </row>
        <row r="106">
          <cell r="D106">
            <v>39017</v>
          </cell>
          <cell r="E106" t="str">
            <v>ESPACADOR/ DISTANCIADOR CIRCULAR COM ENTRADA LATERAL, EM PLÁSTICO, PARA VERGALHÃO *4,2 A 12,5*MM, COBRIMENTO 20MM</v>
          </cell>
          <cell r="F106" t="str">
            <v>UN</v>
          </cell>
          <cell r="G106">
            <v>0.54300000000000004</v>
          </cell>
          <cell r="H106" t="str">
            <v>0,12</v>
          </cell>
          <cell r="I106">
            <v>6.5159999999999996E-2</v>
          </cell>
        </row>
        <row r="107">
          <cell r="D107">
            <v>94966</v>
          </cell>
          <cell r="E107" t="str">
            <v>CONCRETO FCK = 30MPA, TRAÇO 1:2,1:2,5 (CIMENTO/ AREIA MÉDIA/ BRITA 1)  - PREPARO MECÂNICO COM BETONEIRA 400 L. AF_07/2016</v>
          </cell>
          <cell r="F107" t="str">
            <v>M3</v>
          </cell>
          <cell r="G107" t="str">
            <v/>
          </cell>
          <cell r="I107">
            <v>348.21996119999994</v>
          </cell>
        </row>
        <row r="108">
          <cell r="D108">
            <v>88316</v>
          </cell>
          <cell r="E108" t="str">
            <v>SERVENTE COM ENCARGOS COMPLEMENTARES</v>
          </cell>
          <cell r="F108" t="str">
            <v>H</v>
          </cell>
          <cell r="G108">
            <v>2.2999999999999998</v>
          </cell>
          <cell r="H108">
            <v>16.870282</v>
          </cell>
          <cell r="I108">
            <v>38.801648599999993</v>
          </cell>
        </row>
        <row r="109">
          <cell r="D109">
            <v>88377</v>
          </cell>
          <cell r="E109" t="str">
            <v>OPERADOR DE BETONEIRA ESTACIONÁRIA/MISTURADOR COM ENCARGOS COMPLEMENTARES</v>
          </cell>
          <cell r="F109" t="str">
            <v>H</v>
          </cell>
          <cell r="G109">
            <v>1.45</v>
          </cell>
          <cell r="H109">
            <v>20.551387999999996</v>
          </cell>
          <cell r="I109">
            <v>29.799512599999993</v>
          </cell>
        </row>
        <row r="110">
          <cell r="D110">
            <v>88830</v>
          </cell>
          <cell r="E110" t="str">
            <v>BETONEIRA CAPACIDADE NOMINAL DE 400 L, CAPACIDADE DE MISTURA 310 L, MOTOR ELÉTRICO TRIFÁSICO POTÊNCIA DE 2 HP, SEM CARREGADOR - CHP DIURNO. AF_10/2014</v>
          </cell>
          <cell r="F110" t="str">
            <v>CHP</v>
          </cell>
          <cell r="G110">
            <v>0.75</v>
          </cell>
          <cell r="H110" t="str">
            <v>1,26</v>
          </cell>
          <cell r="I110">
            <v>0.94500000000000006</v>
          </cell>
        </row>
        <row r="111">
          <cell r="D111">
            <v>88831</v>
          </cell>
          <cell r="E111" t="str">
            <v>BETONEIRA CAPACIDADE NOMINAL DE 400 L, CAPACIDADE DE MISTURA 310 L, MOTOR ELÉTRICO TRIFÁSICO POTÊNCIA DE 2 HP, SEM CARREGADOR - CHI DIURNO. AF_10/2014</v>
          </cell>
          <cell r="F111" t="str">
            <v>CHI</v>
          </cell>
          <cell r="G111">
            <v>0.7</v>
          </cell>
          <cell r="H111" t="str">
            <v>0,25</v>
          </cell>
          <cell r="I111">
            <v>0.17499999999999999</v>
          </cell>
        </row>
        <row r="112">
          <cell r="D112">
            <v>370</v>
          </cell>
          <cell r="E112" t="str">
            <v>AREIA MEDIA - POSTO JAZIDA/FORNECEDOR (RETIRADO NA JAZIDA, SEM TRANSPORTE)</v>
          </cell>
          <cell r="F112" t="str">
            <v>M3</v>
          </cell>
          <cell r="G112">
            <v>0.73499999999999999</v>
          </cell>
          <cell r="H112" t="str">
            <v>65,00</v>
          </cell>
          <cell r="I112">
            <v>47.774999999999999</v>
          </cell>
        </row>
        <row r="113">
          <cell r="D113">
            <v>1379</v>
          </cell>
          <cell r="E113" t="str">
            <v>CIMENTO PORTLAND COMPOSTO CP II-32</v>
          </cell>
          <cell r="F113" t="str">
            <v>KG</v>
          </cell>
          <cell r="G113">
            <v>388.88</v>
          </cell>
          <cell r="H113" t="str">
            <v>0,51</v>
          </cell>
          <cell r="I113">
            <v>198.3288</v>
          </cell>
        </row>
        <row r="114">
          <cell r="D114">
            <v>4721</v>
          </cell>
          <cell r="E114" t="str">
            <v>PEDRA BRITADA N. 1 (9,5 a 19 MM) POSTO PEDREIRA/FORNECEDOR, SEM FRETE</v>
          </cell>
          <cell r="F114" t="str">
            <v>M3</v>
          </cell>
          <cell r="G114">
            <v>0.58899999999999997</v>
          </cell>
          <cell r="H114" t="str">
            <v>55,00</v>
          </cell>
          <cell r="I114">
            <v>32.394999999999996</v>
          </cell>
        </row>
        <row r="115">
          <cell r="D115" t="str">
            <v>74020/1</v>
          </cell>
          <cell r="E115" t="str">
            <v>ENSAIO DE PAVIMENTO DE CONCRETO</v>
          </cell>
          <cell r="F115" t="str">
            <v>M3</v>
          </cell>
          <cell r="G115" t="str">
            <v/>
          </cell>
          <cell r="I115">
            <v>23.567107</v>
          </cell>
        </row>
        <row r="116">
          <cell r="D116">
            <v>72742</v>
          </cell>
          <cell r="E116" t="str">
            <v>ENSAIO DE RECEBIMENTO E ACEITACAO DE CIMENTO PORTLAND</v>
          </cell>
          <cell r="F116" t="str">
            <v>UN</v>
          </cell>
          <cell r="G116">
            <v>1.4E-2</v>
          </cell>
          <cell r="H116" t="str">
            <v>600,08</v>
          </cell>
          <cell r="I116">
            <v>8.4011200000000006</v>
          </cell>
        </row>
        <row r="117">
          <cell r="D117">
            <v>72743</v>
          </cell>
          <cell r="E117" t="str">
            <v>ENSAIO DE RECEBIMENTO E ACEITACAO DE AGREGADO GRAUDO</v>
          </cell>
          <cell r="F117" t="str">
            <v>UN</v>
          </cell>
          <cell r="G117">
            <v>0.02</v>
          </cell>
          <cell r="H117" t="str">
            <v>300,04</v>
          </cell>
          <cell r="I117">
            <v>6.0008000000000008</v>
          </cell>
        </row>
        <row r="118">
          <cell r="D118" t="str">
            <v>74022/030</v>
          </cell>
          <cell r="E118" t="str">
            <v>ENSAIO DE RESISTENCIA A COMPRESSAO SIMPLES - CONCRETO</v>
          </cell>
          <cell r="F118" t="str">
            <v>UN</v>
          </cell>
          <cell r="G118">
            <v>2.3999999999999998E-3</v>
          </cell>
          <cell r="H118" t="str">
            <v>135,01</v>
          </cell>
          <cell r="I118">
            <v>0.32402399999999992</v>
          </cell>
        </row>
        <row r="119">
          <cell r="D119" t="str">
            <v>74022/032</v>
          </cell>
          <cell r="E119" t="str">
            <v>ENSAIO DE RESISTENCIA A TRACAO NA FLEXAO DE CONCRETO</v>
          </cell>
          <cell r="F119" t="str">
            <v>UN</v>
          </cell>
          <cell r="G119">
            <v>2.3999999999999998E-3</v>
          </cell>
          <cell r="H119" t="str">
            <v>150,02</v>
          </cell>
          <cell r="I119">
            <v>0.36004799999999998</v>
          </cell>
        </row>
        <row r="120">
          <cell r="D120" t="str">
            <v>74022/058</v>
          </cell>
          <cell r="E120" t="str">
            <v>ENSAIO DE ABATIMENTO DO TRONCO DE CONE</v>
          </cell>
          <cell r="F120" t="str">
            <v>UN</v>
          </cell>
          <cell r="G120">
            <v>0.1429</v>
          </cell>
          <cell r="H120" t="str">
            <v>59,35</v>
          </cell>
          <cell r="I120">
            <v>8.4811150000000008</v>
          </cell>
        </row>
        <row r="121">
          <cell r="D121">
            <v>94974</v>
          </cell>
          <cell r="E121" t="str">
            <v>CONCRETO MAGRO PARA LASTRO, TRAÇO 1:4,5:4,5 (CIMENTO/ AREIA MÉDIA/ BRITA 1)  - PREPARO MANUAL. AF_07/2016</v>
          </cell>
          <cell r="F121" t="str">
            <v>M3</v>
          </cell>
          <cell r="G121" t="str">
            <v/>
          </cell>
          <cell r="I121">
            <v>373.77287075999999</v>
          </cell>
        </row>
        <row r="122">
          <cell r="D122">
            <v>88316</v>
          </cell>
          <cell r="E122" t="str">
            <v>SERVENTE COM ENCARGOS COMPLEMENTARES</v>
          </cell>
          <cell r="F122" t="str">
            <v>H</v>
          </cell>
          <cell r="G122">
            <v>10.18</v>
          </cell>
          <cell r="H122">
            <v>16.870282</v>
          </cell>
          <cell r="I122">
            <v>171.73947075999999</v>
          </cell>
        </row>
        <row r="123">
          <cell r="D123">
            <v>370</v>
          </cell>
          <cell r="E123" t="str">
            <v>AREIA MEDIA - POSTO JAZIDA/FORNECEDOR (RETIRADO NA JAZIDA, SEM TRANSPORTE)</v>
          </cell>
          <cell r="F123" t="str">
            <v>M3</v>
          </cell>
          <cell r="G123">
            <v>0.88600000000000001</v>
          </cell>
          <cell r="H123" t="str">
            <v>65,00</v>
          </cell>
          <cell r="I123">
            <v>57.59</v>
          </cell>
        </row>
        <row r="124">
          <cell r="D124">
            <v>1379</v>
          </cell>
          <cell r="E124" t="str">
            <v>CIMENTO PORTLAND COMPOSTO CP II-32</v>
          </cell>
          <cell r="F124" t="str">
            <v>KG</v>
          </cell>
          <cell r="G124">
            <v>218.84</v>
          </cell>
          <cell r="H124" t="str">
            <v>0,51</v>
          </cell>
          <cell r="I124">
            <v>111.6084</v>
          </cell>
        </row>
        <row r="125">
          <cell r="D125">
            <v>4721</v>
          </cell>
          <cell r="E125" t="str">
            <v>PEDRA BRITADA N. 1 (9,5 a 19 MM) POSTO PEDREIRA/FORNECEDOR, SEM FRETE</v>
          </cell>
          <cell r="F125" t="str">
            <v>M3</v>
          </cell>
          <cell r="G125">
            <v>0.59699999999999998</v>
          </cell>
          <cell r="H125" t="str">
            <v>55,00</v>
          </cell>
          <cell r="I125">
            <v>32.835000000000001</v>
          </cell>
        </row>
        <row r="126">
          <cell r="E126" t="str">
            <v>SUPER-ESTRUTURA</v>
          </cell>
        </row>
        <row r="127">
          <cell r="E127" t="str">
            <v>PILARES</v>
          </cell>
        </row>
        <row r="128">
          <cell r="D128">
            <v>92419</v>
          </cell>
          <cell r="E128" t="str">
            <v>MONTAGEM E DESMONTAGEM DE FÔRMA DE PILARES RETANGULARES E ESTRUTURAS SIMILARES COM ÁREA MÉDIA DAS SEÇÕES MAIOR QUE 0,25 M², PÉ-DIREITO SIMPLES, EM CHAPA DE MADEIRA COMPENSADA RESINADA, 4 UTILIZAÇÕES. AF_12/2015</v>
          </cell>
          <cell r="F128" t="str">
            <v>M2</v>
          </cell>
          <cell r="G128" t="str">
            <v/>
          </cell>
          <cell r="I128">
            <v>58.792369273999988</v>
          </cell>
        </row>
        <row r="129">
          <cell r="D129">
            <v>88239</v>
          </cell>
          <cell r="E129" t="str">
            <v>AJUDANTE DE CARPINTEIRO COM ENCARGOS COMPLEMENTARES</v>
          </cell>
          <cell r="F129" t="str">
            <v>H</v>
          </cell>
          <cell r="G129">
            <v>0.159</v>
          </cell>
          <cell r="H129">
            <v>21.476025999999997</v>
          </cell>
          <cell r="I129">
            <v>3.4146881339999995</v>
          </cell>
        </row>
        <row r="130">
          <cell r="D130">
            <v>88262</v>
          </cell>
          <cell r="E130" t="str">
            <v>CARPINTEIRO DE FORMAS COM ENCARGOS COMPLEMENTARES</v>
          </cell>
          <cell r="F130" t="str">
            <v>H</v>
          </cell>
          <cell r="G130">
            <v>0.86599999999999999</v>
          </cell>
          <cell r="H130">
            <v>28.175289999999997</v>
          </cell>
          <cell r="I130">
            <v>24.399801139999997</v>
          </cell>
        </row>
        <row r="131">
          <cell r="D131">
            <v>92263</v>
          </cell>
          <cell r="E131" t="str">
            <v>FABRICAÇÃO DE FÔRMA PARA PILARES E ESTRUTURAS SIMILARES, EM CHAPA DE MADEIRA COMPENSADA RESINADA, E = 17 MM. AF_12/2015</v>
          </cell>
          <cell r="F131" t="str">
            <v>M2</v>
          </cell>
          <cell r="G131">
            <v>0.26300000000000001</v>
          </cell>
          <cell r="H131" t="str">
            <v>89,60</v>
          </cell>
          <cell r="I131">
            <v>23.564799999999998</v>
          </cell>
        </row>
        <row r="132">
          <cell r="D132">
            <v>2692</v>
          </cell>
          <cell r="E132" t="str">
            <v>DESMOLDANTE PROTETOR PARA FORMAS DE MADEIRA, DE BASE OLEOSA EMULSIONADA EM AGUA</v>
          </cell>
          <cell r="F132" t="str">
            <v>L</v>
          </cell>
          <cell r="G132">
            <v>0.01</v>
          </cell>
          <cell r="H132" t="str">
            <v>5,62</v>
          </cell>
          <cell r="I132">
            <v>5.62E-2</v>
          </cell>
        </row>
        <row r="133">
          <cell r="D133">
            <v>40271</v>
          </cell>
          <cell r="E133" t="str">
            <v>APRUMADOR METALICO DE PILAR, COM ALTURA E ANGULO REGULAVEIS, EXTENSAO DE *1,50* A *2,80* M (LOCACAO)</v>
          </cell>
          <cell r="F133" t="str">
            <v>MES</v>
          </cell>
          <cell r="G133">
            <v>0.19600000000000001</v>
          </cell>
          <cell r="H133" t="str">
            <v>6,50</v>
          </cell>
          <cell r="I133">
            <v>1.274</v>
          </cell>
        </row>
        <row r="134">
          <cell r="D134">
            <v>40275</v>
          </cell>
          <cell r="E134" t="str">
            <v>VIGA SANDUICHE METALICA VAZADA PARA TRAVAMENTO DE PILARES, DIMENSOES: ALTURA DE *8* CM, LARGURA DE *6* CM E EXTENSAO DE 2 M (LOCACAO)</v>
          </cell>
          <cell r="F134" t="str">
            <v>MES</v>
          </cell>
          <cell r="G134">
            <v>0.39300000000000002</v>
          </cell>
          <cell r="H134" t="str">
            <v>10,00</v>
          </cell>
          <cell r="I134">
            <v>3.93</v>
          </cell>
        </row>
        <row r="135">
          <cell r="D135">
            <v>40287</v>
          </cell>
          <cell r="E135" t="str">
            <v>LOCACAO DE BARRA DE ANCORAGEM DE 0,80 A 1,20 M DE EXTENSAO, COM ROSCA DE 5/8", INCLUINDO PORCA E FLANGE</v>
          </cell>
          <cell r="F135" t="str">
            <v>MES</v>
          </cell>
          <cell r="G135">
            <v>0.78500000000000003</v>
          </cell>
          <cell r="H135" t="str">
            <v>2,50</v>
          </cell>
          <cell r="I135">
            <v>1.9625000000000001</v>
          </cell>
        </row>
        <row r="136">
          <cell r="D136">
            <v>40304</v>
          </cell>
          <cell r="E136" t="str">
            <v>PREGO DE ACO POLIDO COM CABECA DUPLA 17 X 27 (2 1/2 X 11)</v>
          </cell>
          <cell r="F136" t="str">
            <v>KG</v>
          </cell>
          <cell r="G136">
            <v>1.9E-2</v>
          </cell>
          <cell r="H136" t="str">
            <v>10,02</v>
          </cell>
          <cell r="I136">
            <v>0.19037999999999999</v>
          </cell>
        </row>
        <row r="137">
          <cell r="D137">
            <v>92780</v>
          </cell>
          <cell r="E137" t="str">
            <v>ARMAÇÃO DE PILAR OU VIGA DE UMA ESTRUTURA CONVENCIONAL DE CONCRETO ARMADO EM UMA EDIFICAÇÃO TÉRREA OU SOBRADO UTILIZANDO AÇO CA- 50 DE 16,0MM - MONTAGEM. AF_12/2015</v>
          </cell>
          <cell r="F137" t="str">
            <v>KG</v>
          </cell>
          <cell r="G137" t="str">
            <v/>
          </cell>
          <cell r="I137">
            <v>5.6508013163999999</v>
          </cell>
        </row>
        <row r="138">
          <cell r="D138">
            <v>337</v>
          </cell>
          <cell r="E138" t="str">
            <v>ARAME RECOZIDO 18 BWG, 1,25 MM (0,01 KG/M)</v>
          </cell>
          <cell r="F138" t="str">
            <v>KG</v>
          </cell>
          <cell r="G138">
            <v>2.5000000000000001E-2</v>
          </cell>
          <cell r="H138" t="str">
            <v>9,50</v>
          </cell>
          <cell r="I138">
            <v>0.23750000000000002</v>
          </cell>
        </row>
        <row r="139">
          <cell r="D139">
            <v>39017</v>
          </cell>
          <cell r="E139" t="str">
            <v>ESPACADOR/ DISTANCIADOR CIRCULAR COM ENTRADA LATERAL, EM PLÁSTICO, PARA VERGALHÃO *4,2 A 12,5*MM, COBRIMENTO 20MM</v>
          </cell>
          <cell r="F139" t="str">
            <v>UN</v>
          </cell>
          <cell r="G139">
            <v>0.21199999999999999</v>
          </cell>
          <cell r="H139" t="str">
            <v>0,12</v>
          </cell>
          <cell r="I139">
            <v>2.5439999999999997E-2</v>
          </cell>
        </row>
        <row r="140">
          <cell r="D140">
            <v>88245</v>
          </cell>
          <cell r="E140" t="str">
            <v>ARMADOR COM ENCARGOS COMPLEMENTARES</v>
          </cell>
          <cell r="F140" t="str">
            <v>H</v>
          </cell>
          <cell r="G140">
            <v>4.7300000000000002E-2</v>
          </cell>
          <cell r="H140">
            <v>28.593994000000002</v>
          </cell>
          <cell r="I140">
            <v>1.3524959162000001</v>
          </cell>
        </row>
        <row r="141">
          <cell r="D141">
            <v>88238</v>
          </cell>
          <cell r="E141" t="str">
            <v>AJUDANTE DE ARMADOR COM ENCARGOS COMPLEMENTARES</v>
          </cell>
          <cell r="F141" t="str">
            <v>H</v>
          </cell>
          <cell r="G141">
            <v>7.7000000000000002E-3</v>
          </cell>
          <cell r="H141">
            <v>21.476025999999997</v>
          </cell>
          <cell r="I141">
            <v>0.16536540019999998</v>
          </cell>
        </row>
        <row r="142">
          <cell r="D142">
            <v>92796</v>
          </cell>
          <cell r="E142" t="str">
            <v>CORTE E DOBRA DE AÇO CA - 50, DIAMETRO DE 16,0MM, UTILIZADO EM ESTRUTURAS DIVERSAS, EXCETO LAJES. AF_12/2015</v>
          </cell>
          <cell r="F142" t="str">
            <v>KG</v>
          </cell>
          <cell r="G142">
            <v>1</v>
          </cell>
          <cell r="H142" t="str">
            <v>3,87</v>
          </cell>
          <cell r="I142">
            <v>3.87</v>
          </cell>
        </row>
        <row r="143">
          <cell r="D143">
            <v>92759</v>
          </cell>
          <cell r="E143" t="str">
            <v>ARMAÇÃO DE PILAR OU VIGA DE UMA ESTRUTURA CONVENCIONAL DE CONCRETO ARMADO EM UM EDIFÍCIO DE MÚLTIPLOS PAVIMENTOS UTILIZANDO AÇO CA-60 DE 5.0 MM - MONTAGEM. AF_12/2015</v>
          </cell>
          <cell r="F143" t="str">
            <v>KG</v>
          </cell>
          <cell r="G143" t="str">
            <v/>
          </cell>
          <cell r="I143">
            <v>10.0147779832</v>
          </cell>
        </row>
        <row r="144">
          <cell r="D144">
            <v>88238</v>
          </cell>
          <cell r="E144" t="str">
            <v>AJUDANTE DE ARMADOR COM ENCARGOS COMPLEMENTARES</v>
          </cell>
          <cell r="F144" t="str">
            <v>H</v>
          </cell>
          <cell r="G144">
            <v>2.0299999999999999E-2</v>
          </cell>
          <cell r="H144">
            <v>21.476025999999997</v>
          </cell>
          <cell r="I144">
            <v>0.43596332779999991</v>
          </cell>
        </row>
        <row r="145">
          <cell r="D145">
            <v>88245</v>
          </cell>
          <cell r="E145" t="str">
            <v>ARMADOR COM ENCARGOS COMPLEMENTARES</v>
          </cell>
          <cell r="F145" t="str">
            <v>H</v>
          </cell>
          <cell r="G145">
            <v>0.1241</v>
          </cell>
          <cell r="H145">
            <v>28.593994000000002</v>
          </cell>
          <cell r="I145">
            <v>3.5485146554000004</v>
          </cell>
        </row>
        <row r="146">
          <cell r="D146">
            <v>92791</v>
          </cell>
          <cell r="E146" t="str">
            <v>CORTE E DOBRA DE AÇO CA-60, DIÂMETRO DE 5.0 MM, UTILIZADO EM ESTRUTURAS DIVERSAS, EXCETO LAJES. AF_12/2015</v>
          </cell>
          <cell r="F146" t="str">
            <v>KG</v>
          </cell>
          <cell r="G146">
            <v>1</v>
          </cell>
          <cell r="H146" t="str">
            <v>5,65</v>
          </cell>
          <cell r="I146">
            <v>5.65</v>
          </cell>
        </row>
        <row r="147">
          <cell r="D147">
            <v>337</v>
          </cell>
          <cell r="E147" t="str">
            <v>ARAME RECOZIDO 18 BWG, 1,25 MM (0,01 KG/M)</v>
          </cell>
          <cell r="F147" t="str">
            <v>KG</v>
          </cell>
          <cell r="G147">
            <v>2.5000000000000001E-2</v>
          </cell>
          <cell r="H147" t="str">
            <v>9,50</v>
          </cell>
          <cell r="I147">
            <v>0.23750000000000002</v>
          </cell>
        </row>
        <row r="148">
          <cell r="D148">
            <v>39017</v>
          </cell>
          <cell r="E148" t="str">
            <v>ESPACADOR/ DISTANCIADOR CIRCULAR COM ENTRADA LATERAL, EM PLÁSTICO, PARA VERGALHÃO *4,2 A 12,5*MM, COBRIMENTO 20MM</v>
          </cell>
          <cell r="F148" t="str">
            <v>UN</v>
          </cell>
          <cell r="G148">
            <v>1.19</v>
          </cell>
          <cell r="H148" t="str">
            <v>0,12</v>
          </cell>
          <cell r="I148">
            <v>0.14279999999999998</v>
          </cell>
        </row>
        <row r="149">
          <cell r="D149">
            <v>94966</v>
          </cell>
          <cell r="E149" t="str">
            <v>CONCRETO FCK = 30MPA, TRAÇO 1:2,1:2,5 (CIMENTO/ AREIA MÉDIA/ BRITA 1)  - PREPARO MECÂNICO COM BETONEIRA 400 L. AF_07/2016</v>
          </cell>
          <cell r="F149" t="str">
            <v>M3</v>
          </cell>
          <cell r="G149" t="str">
            <v/>
          </cell>
          <cell r="I149">
            <v>348.21996119999994</v>
          </cell>
        </row>
        <row r="150">
          <cell r="D150">
            <v>88316</v>
          </cell>
          <cell r="E150" t="str">
            <v>SERVENTE COM ENCARGOS COMPLEMENTARES</v>
          </cell>
          <cell r="F150" t="str">
            <v>H</v>
          </cell>
          <cell r="G150">
            <v>2.2999999999999998</v>
          </cell>
          <cell r="H150">
            <v>16.870282</v>
          </cell>
          <cell r="I150">
            <v>38.801648599999993</v>
          </cell>
        </row>
        <row r="151">
          <cell r="D151">
            <v>88377</v>
          </cell>
          <cell r="E151" t="str">
            <v>OPERADOR DE BETONEIRA ESTACIONÁRIA/MISTURADOR COM ENCARGOS COMPLEMENTARES</v>
          </cell>
          <cell r="F151" t="str">
            <v>H</v>
          </cell>
          <cell r="G151">
            <v>1.45</v>
          </cell>
          <cell r="H151">
            <v>20.551387999999996</v>
          </cell>
          <cell r="I151">
            <v>29.799512599999993</v>
          </cell>
        </row>
        <row r="152">
          <cell r="D152">
            <v>88830</v>
          </cell>
          <cell r="E152" t="str">
            <v>BETONEIRA CAPACIDADE NOMINAL DE 400 L, CAPACIDADE DE MISTURA 310 L, MOTOR ELÉTRICO TRIFÁSICO POTÊNCIA DE 2 HP, SEM CARREGADOR - CHP DIURNO. AF_10/2014</v>
          </cell>
          <cell r="F152" t="str">
            <v>CHP</v>
          </cell>
          <cell r="G152">
            <v>0.75</v>
          </cell>
          <cell r="H152" t="str">
            <v>1,26</v>
          </cell>
          <cell r="I152">
            <v>0.94500000000000006</v>
          </cell>
        </row>
        <row r="153">
          <cell r="D153">
            <v>88831</v>
          </cell>
          <cell r="E153" t="str">
            <v>BETONEIRA CAPACIDADE NOMINAL DE 400 L, CAPACIDADE DE MISTURA 310 L, MOTOR ELÉTRICO TRIFÁSICO POTÊNCIA DE 2 HP, SEM CARREGADOR - CHI DIURNO. AF_10/2014</v>
          </cell>
          <cell r="F153" t="str">
            <v>CHI</v>
          </cell>
          <cell r="G153">
            <v>0.7</v>
          </cell>
          <cell r="H153" t="str">
            <v>0,25</v>
          </cell>
          <cell r="I153">
            <v>0.17499999999999999</v>
          </cell>
        </row>
        <row r="154">
          <cell r="D154">
            <v>370</v>
          </cell>
          <cell r="E154" t="str">
            <v>AREIA MEDIA - POSTO JAZIDA/FORNECEDOR (RETIRADO NA JAZIDA, SEM TRANSPORTE)</v>
          </cell>
          <cell r="F154" t="str">
            <v>M3</v>
          </cell>
          <cell r="G154">
            <v>0.73499999999999999</v>
          </cell>
          <cell r="H154" t="str">
            <v>65,00</v>
          </cell>
          <cell r="I154">
            <v>47.774999999999999</v>
          </cell>
        </row>
        <row r="155">
          <cell r="D155">
            <v>1379</v>
          </cell>
          <cell r="E155" t="str">
            <v>CIMENTO PORTLAND COMPOSTO CP II-32</v>
          </cell>
          <cell r="F155" t="str">
            <v>KG</v>
          </cell>
          <cell r="G155">
            <v>388.88</v>
          </cell>
          <cell r="H155" t="str">
            <v>0,51</v>
          </cell>
          <cell r="I155">
            <v>198.3288</v>
          </cell>
        </row>
        <row r="156">
          <cell r="D156">
            <v>4721</v>
          </cell>
          <cell r="E156" t="str">
            <v>PEDRA BRITADA N. 1 (9,5 a 19 MM) POSTO PEDREIRA/FORNECEDOR, SEM FRETE</v>
          </cell>
          <cell r="F156" t="str">
            <v>M3</v>
          </cell>
          <cell r="G156">
            <v>0.58899999999999997</v>
          </cell>
          <cell r="H156" t="str">
            <v>55,00</v>
          </cell>
          <cell r="I156">
            <v>32.394999999999996</v>
          </cell>
        </row>
        <row r="157">
          <cell r="D157" t="str">
            <v>74020/1</v>
          </cell>
          <cell r="E157" t="str">
            <v>ENSAIO DE PAVIMENTO DE CONCRETO</v>
          </cell>
          <cell r="F157" t="str">
            <v>M3</v>
          </cell>
          <cell r="G157" t="str">
            <v/>
          </cell>
          <cell r="I157">
            <v>23.567107</v>
          </cell>
        </row>
        <row r="158">
          <cell r="D158">
            <v>72742</v>
          </cell>
          <cell r="E158" t="str">
            <v>ENSAIO DE RECEBIMENTO E ACEITACAO DE CIMENTO PORTLAND</v>
          </cell>
          <cell r="F158" t="str">
            <v>UN</v>
          </cell>
          <cell r="G158">
            <v>1.4E-2</v>
          </cell>
          <cell r="H158" t="str">
            <v>600,08</v>
          </cell>
          <cell r="I158">
            <v>8.4011200000000006</v>
          </cell>
        </row>
        <row r="159">
          <cell r="D159">
            <v>72743</v>
          </cell>
          <cell r="E159" t="str">
            <v>ENSAIO DE RECEBIMENTO E ACEITACAO DE AGREGADO GRAUDO</v>
          </cell>
          <cell r="F159" t="str">
            <v>UN</v>
          </cell>
          <cell r="G159">
            <v>0.02</v>
          </cell>
          <cell r="H159" t="str">
            <v>300,04</v>
          </cell>
          <cell r="I159">
            <v>6.0008000000000008</v>
          </cell>
        </row>
        <row r="160">
          <cell r="D160" t="str">
            <v>74022/030</v>
          </cell>
          <cell r="E160" t="str">
            <v>ENSAIO DE RESISTENCIA A COMPRESSAO SIMPLES - CONCRETO</v>
          </cell>
          <cell r="F160" t="str">
            <v>UN</v>
          </cell>
          <cell r="G160">
            <v>2.3999999999999998E-3</v>
          </cell>
          <cell r="H160" t="str">
            <v>135,01</v>
          </cell>
          <cell r="I160">
            <v>0.32402399999999992</v>
          </cell>
        </row>
        <row r="161">
          <cell r="D161" t="str">
            <v>74022/032</v>
          </cell>
          <cell r="E161" t="str">
            <v>ENSAIO DE RESISTENCIA A TRACAO NA FLEXAO DE CONCRETO</v>
          </cell>
          <cell r="F161" t="str">
            <v>UN</v>
          </cell>
          <cell r="G161">
            <v>2.3999999999999998E-3</v>
          </cell>
          <cell r="H161" t="str">
            <v>150,02</v>
          </cell>
          <cell r="I161">
            <v>0.36004799999999998</v>
          </cell>
        </row>
        <row r="162">
          <cell r="D162" t="str">
            <v>74022/058</v>
          </cell>
          <cell r="E162" t="str">
            <v>ENSAIO DE ABATIMENTO DO TRONCO DE CONE</v>
          </cell>
          <cell r="F162" t="str">
            <v>UN</v>
          </cell>
          <cell r="G162">
            <v>0.1429</v>
          </cell>
          <cell r="H162" t="str">
            <v>59,35</v>
          </cell>
          <cell r="I162">
            <v>8.4811150000000008</v>
          </cell>
        </row>
        <row r="163">
          <cell r="E163" t="str">
            <v>VIGAS</v>
          </cell>
        </row>
        <row r="164">
          <cell r="D164">
            <v>92456</v>
          </cell>
          <cell r="E164" t="str">
            <v>MONTAGEM E DESMONTAGEM DE FÔRMA DE VIGA, ESCORAMENTO METÁLICO, PÉ-DIREITO SIMPLES, EM CHAPA DE MADEIRA RESINADA, 4 UTILIZAÇÕES. AF_12/2015</v>
          </cell>
          <cell r="F164" t="str">
            <v>M2</v>
          </cell>
          <cell r="G164" t="str">
            <v/>
          </cell>
          <cell r="I164">
            <v>96.036316949999986</v>
          </cell>
        </row>
        <row r="165">
          <cell r="D165">
            <v>88239</v>
          </cell>
          <cell r="E165" t="str">
            <v>AJUDANTE DE CARPINTEIRO COM ENCARGOS COMPLEMENTARES</v>
          </cell>
          <cell r="F165" t="str">
            <v>H</v>
          </cell>
          <cell r="G165">
            <v>0.3</v>
          </cell>
          <cell r="H165">
            <v>21.476025999999997</v>
          </cell>
          <cell r="I165">
            <v>6.4428077999999989</v>
          </cell>
        </row>
        <row r="166">
          <cell r="D166">
            <v>88262</v>
          </cell>
          <cell r="E166" t="str">
            <v>CARPINTEIRO DE FORMAS COM ENCARGOS COMPLEMENTARES</v>
          </cell>
          <cell r="F166" t="str">
            <v>H</v>
          </cell>
          <cell r="G166">
            <v>1.635</v>
          </cell>
          <cell r="H166">
            <v>28.175289999999997</v>
          </cell>
          <cell r="I166">
            <v>46.066599149999995</v>
          </cell>
        </row>
        <row r="167">
          <cell r="D167">
            <v>92265</v>
          </cell>
          <cell r="E167" t="str">
            <v>FABRICAÇÃO DE FÔRMA PARA VIGAS, EM CHAPA DE MADEIRA COMPENSADA RESINADA, E = 17 MM. AF_12/2015</v>
          </cell>
          <cell r="F167" t="str">
            <v>M2</v>
          </cell>
          <cell r="G167">
            <v>0.41399999999999998</v>
          </cell>
          <cell r="H167" t="str">
            <v>64,90</v>
          </cell>
          <cell r="I167">
            <v>26.868600000000001</v>
          </cell>
        </row>
        <row r="168">
          <cell r="D168">
            <v>2692</v>
          </cell>
          <cell r="E168" t="str">
            <v>DESMOLDANTE PROTETOR PARA FORMAS DE MADEIRA, DE BASE OLEOSA EMULSIONADA EM AGUA</v>
          </cell>
          <cell r="F168" t="str">
            <v>L</v>
          </cell>
          <cell r="G168">
            <v>0.01</v>
          </cell>
          <cell r="H168" t="str">
            <v>5,62</v>
          </cell>
          <cell r="I168">
            <v>5.62E-2</v>
          </cell>
        </row>
        <row r="169">
          <cell r="D169">
            <v>4491</v>
          </cell>
          <cell r="E169" t="str">
            <v>PECA DE MADEIRA NATIVA / REGIONAL 7,5 X 7,5CM (3X3) NAO APARELHADA (P/FORMA)</v>
          </cell>
          <cell r="F169" t="str">
            <v>M</v>
          </cell>
          <cell r="G169">
            <v>0.51900000000000002</v>
          </cell>
          <cell r="H169" t="str">
            <v>6,03</v>
          </cell>
          <cell r="I169">
            <v>3.1295700000000002</v>
          </cell>
        </row>
        <row r="170">
          <cell r="D170">
            <v>10749</v>
          </cell>
          <cell r="E170" t="str">
            <v>ESCORA METALICA TELESCOPICA, COM ALTURA REGULAVEL DE *1,80* a *3,20* M, COM CAPACIDADE DE CARGA DE NO MINIMO 1000 KGF (10 KN), INCLUSO TRIPE E FORCADO (LOCACAO)</v>
          </cell>
          <cell r="F170" t="str">
            <v>MES</v>
          </cell>
          <cell r="G170">
            <v>1.1859999999999999</v>
          </cell>
          <cell r="H170" t="str">
            <v>4,58</v>
          </cell>
          <cell r="I170">
            <v>5.4318799999999996</v>
          </cell>
        </row>
        <row r="171">
          <cell r="D171">
            <v>40275</v>
          </cell>
          <cell r="E171" t="str">
            <v>VIGA SANDUICHE METALICA VAZADA PARA TRAVAMENTO DE PILARES, DIMENSOES: ALTURA DE *8* CM, LARGURA DE *6* CM E EXTENSAO DE 2 M (LOCACAO)</v>
          </cell>
          <cell r="F171" t="str">
            <v>MES</v>
          </cell>
          <cell r="G171">
            <v>0.35599999999999998</v>
          </cell>
          <cell r="H171" t="str">
            <v>10,00</v>
          </cell>
          <cell r="I171">
            <v>3.5599999999999996</v>
          </cell>
        </row>
        <row r="172">
          <cell r="D172">
            <v>40287</v>
          </cell>
          <cell r="E172" t="str">
            <v>LOCACAO DE BARRA DE ANCORAGEM DE 0,80 A 1,20 M DE EXTENSAO, COM ROSCA DE 5/8", INCLUINDO PORCA E FLANGE</v>
          </cell>
          <cell r="F172" t="str">
            <v>MES</v>
          </cell>
          <cell r="G172">
            <v>0.47399999999999998</v>
          </cell>
          <cell r="H172" t="str">
            <v>2,50</v>
          </cell>
          <cell r="I172">
            <v>1.1850000000000001</v>
          </cell>
        </row>
        <row r="173">
          <cell r="D173">
            <v>40304</v>
          </cell>
          <cell r="E173" t="str">
            <v>PREGO DE ACO POLIDO COM CABECA DUPLA 17 X 27 (2 1/2 X 11)</v>
          </cell>
          <cell r="F173" t="str">
            <v>KG</v>
          </cell>
          <cell r="G173">
            <v>3.3000000000000002E-2</v>
          </cell>
          <cell r="H173" t="str">
            <v>10,02</v>
          </cell>
          <cell r="I173">
            <v>0.33066000000000001</v>
          </cell>
        </row>
        <row r="174">
          <cell r="D174">
            <v>40339</v>
          </cell>
          <cell r="E174" t="str">
            <v>CRUZETA PARA ESCORA METALICA (LOCACAO)</v>
          </cell>
          <cell r="F174" t="str">
            <v>MES</v>
          </cell>
          <cell r="G174">
            <v>1.1859999999999999</v>
          </cell>
          <cell r="H174" t="str">
            <v>2,50</v>
          </cell>
          <cell r="I174">
            <v>2.9649999999999999</v>
          </cell>
        </row>
        <row r="175">
          <cell r="D175">
            <v>92760</v>
          </cell>
          <cell r="E175" t="str">
            <v>ARMAÇÃO DE PILAR OU VIGA DE UMA ESTRUTURA CONVENCIONAL DE CONCRETO ARMADO EM UM EDIFÍCIO DE MÚLTIPLOS PAVIMENTOS UTILIZANDO AÇO CA-50 DE 6.3 MM - MONTAGEM. AF_12/2015</v>
          </cell>
          <cell r="F175" t="str">
            <v>KG</v>
          </cell>
          <cell r="G175" t="str">
            <v/>
          </cell>
          <cell r="I175">
            <v>8.4246296348000023</v>
          </cell>
        </row>
        <row r="176">
          <cell r="D176">
            <v>88238</v>
          </cell>
          <cell r="E176" t="str">
            <v>AJUDANTE DE ARMADOR COM ENCARGOS COMPLEMENTARES</v>
          </cell>
          <cell r="F176" t="str">
            <v>H</v>
          </cell>
          <cell r="G176">
            <v>1.55E-2</v>
          </cell>
          <cell r="H176">
            <v>21.476025999999997</v>
          </cell>
          <cell r="I176">
            <v>0.33287840299999993</v>
          </cell>
        </row>
        <row r="177">
          <cell r="D177">
            <v>88245</v>
          </cell>
          <cell r="E177" t="str">
            <v>ARMADOR COM ENCARGOS COMPLEMENTARES</v>
          </cell>
          <cell r="F177" t="str">
            <v>H</v>
          </cell>
          <cell r="G177">
            <v>9.4700000000000006E-2</v>
          </cell>
          <cell r="H177">
            <v>28.593994000000002</v>
          </cell>
          <cell r="I177">
            <v>2.7078512318000003</v>
          </cell>
        </row>
        <row r="178">
          <cell r="D178">
            <v>92792</v>
          </cell>
          <cell r="E178" t="str">
            <v>CORTE E DOBRA DE AÇO CA-50, DIÂMETRO DE 6.3 MM, UTILIZADO EM ESTRUTURAS DIVERSAS, EXCETO LAJES. AF_12/2015</v>
          </cell>
          <cell r="F178" t="str">
            <v>KG</v>
          </cell>
          <cell r="G178">
            <v>1</v>
          </cell>
          <cell r="H178" t="str">
            <v>5,03</v>
          </cell>
          <cell r="I178">
            <v>5.03</v>
          </cell>
        </row>
        <row r="179">
          <cell r="D179">
            <v>337</v>
          </cell>
          <cell r="E179" t="str">
            <v>ARAME RECOZIDO 18 BWG, 1,25 MM (0,01 KG/M)</v>
          </cell>
          <cell r="F179" t="str">
            <v>KG</v>
          </cell>
          <cell r="G179">
            <v>2.5000000000000001E-2</v>
          </cell>
          <cell r="H179" t="str">
            <v>9,50</v>
          </cell>
          <cell r="I179">
            <v>0.23750000000000002</v>
          </cell>
        </row>
        <row r="180">
          <cell r="D180">
            <v>39017</v>
          </cell>
          <cell r="E180" t="str">
            <v>ESPACADOR/ DISTANCIADOR CIRCULAR COM ENTRADA LATERAL, EM PLÁSTICO, PARA VERGALHÃO *4,2 A 12,5*MM, COBRIMENTO 20MM</v>
          </cell>
          <cell r="F180" t="str">
            <v>UN</v>
          </cell>
          <cell r="G180">
            <v>0.97</v>
          </cell>
          <cell r="H180" t="str">
            <v>0,12</v>
          </cell>
          <cell r="I180">
            <v>0.11639999999999999</v>
          </cell>
        </row>
        <row r="181">
          <cell r="D181">
            <v>92762</v>
          </cell>
          <cell r="E181" t="str">
            <v>ARMAÇÃO DE PILAR OU VIGA DE UMA ESTRUTURA CONVENCIONAL DE CONCRETO ARMADO EM UM EDIFÍCIO DE MÚLTIPLOS PAVIMENTOS UTILIZANDO AÇO CA-50 DE 10.0 MM - MONTAGEM. AF_12/2015</v>
          </cell>
          <cell r="F181" t="str">
            <v>KG</v>
          </cell>
          <cell r="G181" t="str">
            <v/>
          </cell>
          <cell r="I181">
            <v>6.2799761061999995</v>
          </cell>
        </row>
        <row r="182">
          <cell r="D182">
            <v>88238</v>
          </cell>
          <cell r="E182" t="str">
            <v>AJUDANTE DE ARMADOR COM ENCARGOS COMPLEMENTARES</v>
          </cell>
          <cell r="F182" t="str">
            <v>H</v>
          </cell>
          <cell r="G182">
            <v>8.6E-3</v>
          </cell>
          <cell r="H182">
            <v>21.476025999999997</v>
          </cell>
          <cell r="I182">
            <v>0.18469382359999997</v>
          </cell>
        </row>
        <row r="183">
          <cell r="D183">
            <v>88245</v>
          </cell>
          <cell r="E183" t="str">
            <v>ARMADOR COM ENCARGOS COMPLEMENTARES</v>
          </cell>
          <cell r="F183" t="str">
            <v>H</v>
          </cell>
          <cell r="G183">
            <v>5.2900000000000003E-2</v>
          </cell>
          <cell r="H183">
            <v>28.593994000000002</v>
          </cell>
          <cell r="I183">
            <v>1.5126222826000002</v>
          </cell>
        </row>
        <row r="184">
          <cell r="D184">
            <v>92794</v>
          </cell>
          <cell r="E184" t="str">
            <v>CORTE E DOBRA DE AÇO CA-50, DIÂMETRO DE 10.0 MM, UTILIZADO EM ESTRUTURAS DIVERSAS, EXCETO LAJES. AF_12/2015</v>
          </cell>
          <cell r="F184" t="str">
            <v>KG</v>
          </cell>
          <cell r="G184">
            <v>1</v>
          </cell>
          <cell r="H184" t="str">
            <v>4,28</v>
          </cell>
          <cell r="I184">
            <v>4.28</v>
          </cell>
        </row>
        <row r="185">
          <cell r="D185">
            <v>337</v>
          </cell>
          <cell r="E185" t="str">
            <v>ARAME RECOZIDO 18 BWG, 1,25 MM (0,01 KG/M)</v>
          </cell>
          <cell r="F185" t="str">
            <v>KG</v>
          </cell>
          <cell r="G185">
            <v>2.5000000000000001E-2</v>
          </cell>
          <cell r="H185" t="str">
            <v>9,50</v>
          </cell>
          <cell r="I185">
            <v>0.23750000000000002</v>
          </cell>
        </row>
        <row r="186">
          <cell r="D186">
            <v>39017</v>
          </cell>
          <cell r="E186" t="str">
            <v>ESPACADOR/ DISTANCIADOR CIRCULAR COM ENTRADA LATERAL, EM PLÁSTICO, PARA VERGALHÃO *4,2 A 12,5*MM, COBRIMENTO 20MM</v>
          </cell>
          <cell r="F186" t="str">
            <v>UN</v>
          </cell>
          <cell r="G186">
            <v>0.54300000000000004</v>
          </cell>
          <cell r="H186" t="str">
            <v>0,12</v>
          </cell>
          <cell r="I186">
            <v>6.5159999999999996E-2</v>
          </cell>
        </row>
        <row r="187">
          <cell r="D187">
            <v>92763</v>
          </cell>
          <cell r="E187" t="str">
            <v>ARMAÇÃO DE PILAR OU VIGA DE UMA ESTRUTURA CONVENCIONAL DE CONCRETO ARMADO EM UM EDIFÍCIO DE MÚLTIPLOS PAVIMENTOS UTILIZANDO AÇO CA-50 DE 12,5 MM - MONTAGEM. AF_12/2015</v>
          </cell>
          <cell r="G187" t="str">
            <v/>
          </cell>
          <cell r="I187">
            <v>5.4705671322000002</v>
          </cell>
        </row>
        <row r="188">
          <cell r="D188">
            <v>337</v>
          </cell>
          <cell r="E188" t="str">
            <v>ARAME RECOZIDO 18 BWG, 1,25 MM (0,01 KG/M)</v>
          </cell>
          <cell r="F188" t="str">
            <v>KG</v>
          </cell>
          <cell r="G188">
            <v>2.5000000000000001E-2</v>
          </cell>
          <cell r="H188" t="str">
            <v>9,50</v>
          </cell>
          <cell r="I188">
            <v>0.23750000000000002</v>
          </cell>
        </row>
        <row r="189">
          <cell r="D189">
            <v>39017</v>
          </cell>
          <cell r="E189" t="str">
            <v>ESPACADOR/ DISTANCIADOR CIRCULAR COM ENTRADA LATERAL, EM PLÁSTICO, PARA VERGALHÃO *4,2 A 12,5*MM, COBRIMENTO 20MM</v>
          </cell>
          <cell r="F189" t="str">
            <v>UN</v>
          </cell>
          <cell r="G189">
            <v>0.36699999999999999</v>
          </cell>
          <cell r="H189" t="str">
            <v>0,12</v>
          </cell>
          <cell r="I189">
            <v>4.4039999999999996E-2</v>
          </cell>
        </row>
        <row r="190">
          <cell r="D190">
            <v>88238</v>
          </cell>
          <cell r="E190" t="str">
            <v>AJUDANTE DE ARMADOR COM ENCARGOS COMPLEMENTARES</v>
          </cell>
          <cell r="F190" t="str">
            <v>H</v>
          </cell>
          <cell r="G190">
            <v>6.3E-3</v>
          </cell>
          <cell r="H190">
            <v>21.476025999999997</v>
          </cell>
          <cell r="I190">
            <v>0.13529896379999998</v>
          </cell>
        </row>
        <row r="191">
          <cell r="D191">
            <v>88245</v>
          </cell>
          <cell r="E191" t="str">
            <v>ARMADOR COM ENCARGOS COMPLEMENTARES</v>
          </cell>
          <cell r="F191" t="str">
            <v>H</v>
          </cell>
          <cell r="G191">
            <v>3.8600000000000002E-2</v>
          </cell>
          <cell r="H191">
            <v>28.593994000000002</v>
          </cell>
          <cell r="I191">
            <v>1.1037281684000002</v>
          </cell>
        </row>
        <row r="192">
          <cell r="D192">
            <v>92795</v>
          </cell>
          <cell r="E192" t="str">
            <v>CORTE E DOBRA DE AÇO CA-50, DIÂMETRO DE 12,5 MM, UTILIZADO EM ESTRUTURAS DIVERSAS, EXCETO LAJES. AF_12/2015</v>
          </cell>
          <cell r="F192" t="str">
            <v>KG</v>
          </cell>
          <cell r="G192">
            <v>1</v>
          </cell>
          <cell r="H192" t="str">
            <v>3,95</v>
          </cell>
          <cell r="I192">
            <v>3.95</v>
          </cell>
        </row>
        <row r="193">
          <cell r="D193">
            <v>92780</v>
          </cell>
          <cell r="E193" t="str">
            <v>ARMAÇÃO DE PILAR OU VIGA DE UMA ESTRUTURA CONVENCIONAL DE CONCRETO ARMADO EM UMA EDIFICAÇÃO TÉRREA OU SOBRADO UTILIZANDO AÇO CA- 50 DE 16,0MM - MONTAGEM. AF_12/2015</v>
          </cell>
          <cell r="F193" t="str">
            <v>KG</v>
          </cell>
          <cell r="G193" t="str">
            <v/>
          </cell>
          <cell r="I193">
            <v>5.6508013163999999</v>
          </cell>
        </row>
        <row r="194">
          <cell r="D194">
            <v>337</v>
          </cell>
          <cell r="E194" t="str">
            <v>ARAME RECOZIDO 18 BWG, 1,25 MM (0,01 KG/M)</v>
          </cell>
          <cell r="F194" t="str">
            <v>KG</v>
          </cell>
          <cell r="G194">
            <v>2.5000000000000001E-2</v>
          </cell>
          <cell r="H194" t="str">
            <v>9,50</v>
          </cell>
          <cell r="I194">
            <v>0.23750000000000002</v>
          </cell>
        </row>
        <row r="195">
          <cell r="D195">
            <v>39017</v>
          </cell>
          <cell r="E195" t="str">
            <v>ESPACADOR/ DISTANCIADOR CIRCULAR COM ENTRADA LATERAL, EM PLÁSTICO, PARA VERGALHÃO *4,2 A 12,5*MM, COBRIMENTO 20MM</v>
          </cell>
          <cell r="F195" t="str">
            <v>UN</v>
          </cell>
          <cell r="G195">
            <v>0.21199999999999999</v>
          </cell>
          <cell r="H195" t="str">
            <v>0,12</v>
          </cell>
          <cell r="I195">
            <v>2.5439999999999997E-2</v>
          </cell>
        </row>
        <row r="196">
          <cell r="D196">
            <v>88245</v>
          </cell>
          <cell r="E196" t="str">
            <v>ARMADOR COM ENCARGOS COMPLEMENTARES</v>
          </cell>
          <cell r="F196" t="str">
            <v>H</v>
          </cell>
          <cell r="G196">
            <v>4.7300000000000002E-2</v>
          </cell>
          <cell r="H196">
            <v>28.593994000000002</v>
          </cell>
          <cell r="I196">
            <v>1.3524959162000001</v>
          </cell>
        </row>
        <row r="197">
          <cell r="D197">
            <v>88238</v>
          </cell>
          <cell r="E197" t="str">
            <v>AJUDANTE DE ARMADOR COM ENCARGOS COMPLEMENTARES</v>
          </cell>
          <cell r="F197" t="str">
            <v>H</v>
          </cell>
          <cell r="G197">
            <v>7.7000000000000002E-3</v>
          </cell>
          <cell r="H197">
            <v>21.476025999999997</v>
          </cell>
          <cell r="I197">
            <v>0.16536540019999998</v>
          </cell>
        </row>
        <row r="198">
          <cell r="D198">
            <v>92796</v>
          </cell>
          <cell r="E198" t="str">
            <v>CORTE E DOBRA DE AÇO CA - 50, DIAMETRO DE 16,0MM, UTILIZADO EM ESTRUTURAS DIVERSAS, EXCETO LAJES. AF_12/2015</v>
          </cell>
          <cell r="F198" t="str">
            <v>KG</v>
          </cell>
          <cell r="G198">
            <v>1</v>
          </cell>
          <cell r="H198" t="str">
            <v>3,87</v>
          </cell>
          <cell r="I198">
            <v>3.87</v>
          </cell>
        </row>
        <row r="199">
          <cell r="D199">
            <v>92765</v>
          </cell>
          <cell r="E199" t="str">
            <v>ARMAÇÃO DE PILAR OU VIGA DE UMA ESTRUTURA CONVENCIONAL DE CONCRETO ARMADO EM UMA EDIFICAÇÃO TÉRREA OU SOBRADO UTILIZANDO AÇO CA- 50 DE 20,0MM - MONTAGEM. AF_12/2015</v>
          </cell>
          <cell r="F199" t="str">
            <v>KG</v>
          </cell>
          <cell r="G199" t="str">
            <v/>
          </cell>
          <cell r="I199">
            <v>4.4730095696000003</v>
          </cell>
        </row>
        <row r="200">
          <cell r="D200">
            <v>337</v>
          </cell>
          <cell r="E200" t="str">
            <v>ARAME RECOZIDO 18 BWG, 1,25 MM (0,01 KG/M)</v>
          </cell>
          <cell r="F200" t="str">
            <v>KG</v>
          </cell>
          <cell r="G200">
            <v>2.5000000000000001E-2</v>
          </cell>
          <cell r="H200" t="str">
            <v>9,50</v>
          </cell>
          <cell r="I200">
            <v>0.23750000000000002</v>
          </cell>
        </row>
        <row r="201">
          <cell r="D201">
            <v>39017</v>
          </cell>
          <cell r="E201" t="str">
            <v>ESPACADOR/ DISTANCIADOR CIRCULAR COM ENTRADA LATERAL, EM PLÁSTICO, PARA VERGALHÃO *4,2 A 12,5*MM, COBRIMENTO 20MM</v>
          </cell>
          <cell r="F201" t="str">
            <v>UN</v>
          </cell>
          <cell r="G201">
            <v>0.113</v>
          </cell>
          <cell r="H201" t="str">
            <v>0,12</v>
          </cell>
          <cell r="I201">
            <v>1.3559999999999999E-2</v>
          </cell>
        </row>
        <row r="202">
          <cell r="D202">
            <v>88238</v>
          </cell>
          <cell r="E202" t="str">
            <v>AJUDANTE DE ARMADOR COM ENCARGOS COMPLEMENTARES</v>
          </cell>
          <cell r="F202" t="str">
            <v>H</v>
          </cell>
          <cell r="G202">
            <v>2.8E-3</v>
          </cell>
          <cell r="H202">
            <v>21.476025999999997</v>
          </cell>
          <cell r="I202">
            <v>6.0132872799999994E-2</v>
          </cell>
        </row>
        <row r="203">
          <cell r="D203">
            <v>88245</v>
          </cell>
          <cell r="E203" t="str">
            <v>ARMADOR COM ENCARGOS COMPLEMENTARES</v>
          </cell>
          <cell r="F203" t="str">
            <v>H</v>
          </cell>
          <cell r="G203">
            <v>1.72E-2</v>
          </cell>
          <cell r="H203">
            <v>28.593994000000002</v>
          </cell>
          <cell r="I203">
            <v>0.49181669680000006</v>
          </cell>
        </row>
        <row r="204">
          <cell r="D204">
            <v>92797</v>
          </cell>
          <cell r="E204" t="str">
            <v>CORTE E DOBRA DE AÇO CA - 50, DIAMETRO DE 20,0MM, UTILIZADO EM ESTRUTURAS DIVERSAS, EXCETO LAJES. AF_12/2015</v>
          </cell>
          <cell r="F204" t="str">
            <v>KG</v>
          </cell>
          <cell r="G204">
            <v>1</v>
          </cell>
          <cell r="H204" t="str">
            <v>3,67</v>
          </cell>
          <cell r="I204">
            <v>3.67</v>
          </cell>
        </row>
        <row r="205">
          <cell r="D205">
            <v>92759</v>
          </cell>
          <cell r="E205" t="str">
            <v>ARMAÇÃO DE PILAR OU VIGA DE UMA ESTRUTURA CONVENCIONAL DE CONCRETO ARMADO EM UM EDIFÍCIO DE MÚLTIPLOS PAVIMENTOS UTILIZANDO AÇO CA-60 DE 5.0 MM - MONTAGEM. AF_12/2015</v>
          </cell>
          <cell r="F205" t="str">
            <v>KG</v>
          </cell>
          <cell r="G205" t="str">
            <v/>
          </cell>
          <cell r="I205">
            <v>10.0147779832</v>
          </cell>
        </row>
        <row r="206">
          <cell r="D206">
            <v>88238</v>
          </cell>
          <cell r="E206" t="str">
            <v>AJUDANTE DE ARMADOR COM ENCARGOS COMPLEMENTARES</v>
          </cell>
          <cell r="F206" t="str">
            <v>H</v>
          </cell>
          <cell r="G206">
            <v>2.0299999999999999E-2</v>
          </cell>
          <cell r="H206">
            <v>21.476025999999997</v>
          </cell>
          <cell r="I206">
            <v>0.43596332779999991</v>
          </cell>
        </row>
        <row r="207">
          <cell r="D207">
            <v>88245</v>
          </cell>
          <cell r="E207" t="str">
            <v>ARMADOR COM ENCARGOS COMPLEMENTARES</v>
          </cell>
          <cell r="F207" t="str">
            <v>H</v>
          </cell>
          <cell r="G207">
            <v>0.1241</v>
          </cell>
          <cell r="H207">
            <v>28.593994000000002</v>
          </cell>
          <cell r="I207">
            <v>3.5485146554000004</v>
          </cell>
        </row>
        <row r="208">
          <cell r="D208">
            <v>92791</v>
          </cell>
          <cell r="E208" t="str">
            <v>CORTE E DOBRA DE AÇO CA-60, DIÂMETRO DE 5.0 MM, UTILIZADO EM ESTRUTURAS DIVERSAS, EXCETO LAJES. AF_12/2015</v>
          </cell>
          <cell r="F208" t="str">
            <v>KG</v>
          </cell>
          <cell r="G208">
            <v>1</v>
          </cell>
          <cell r="H208" t="str">
            <v>5,65</v>
          </cell>
          <cell r="I208">
            <v>5.65</v>
          </cell>
        </row>
        <row r="209">
          <cell r="D209">
            <v>337</v>
          </cell>
          <cell r="E209" t="str">
            <v>ARAME RECOZIDO 18 BWG, 1,25 MM (0,01 KG/M)</v>
          </cell>
          <cell r="F209" t="str">
            <v>KG</v>
          </cell>
          <cell r="G209">
            <v>2.5000000000000001E-2</v>
          </cell>
          <cell r="H209" t="str">
            <v>9,50</v>
          </cell>
          <cell r="I209">
            <v>0.23750000000000002</v>
          </cell>
        </row>
        <row r="210">
          <cell r="D210">
            <v>39017</v>
          </cell>
          <cell r="E210" t="str">
            <v>ESPACADOR/ DISTANCIADOR CIRCULAR COM ENTRADA LATERAL, EM PLÁSTICO, PARA VERGALHÃO *4,2 A 12,5*MM, COBRIMENTO 20MM</v>
          </cell>
          <cell r="F210" t="str">
            <v>UN</v>
          </cell>
          <cell r="G210">
            <v>1.19</v>
          </cell>
          <cell r="H210" t="str">
            <v>0,12</v>
          </cell>
          <cell r="I210">
            <v>0.14279999999999998</v>
          </cell>
        </row>
        <row r="211">
          <cell r="D211">
            <v>94966</v>
          </cell>
          <cell r="E211" t="str">
            <v>CONCRETO FCK = 30MPA, TRAÇO 1:2,1:2,5 (CIMENTO/ AREIA MÉDIA/ BRITA 1)  - PREPARO MECÂNICO COM BETONEIRA 400 L. AF_07/2016</v>
          </cell>
          <cell r="F211" t="str">
            <v>M3</v>
          </cell>
          <cell r="G211" t="str">
            <v/>
          </cell>
          <cell r="I211">
            <v>348.21996119999994</v>
          </cell>
        </row>
        <row r="212">
          <cell r="D212">
            <v>88316</v>
          </cell>
          <cell r="E212" t="str">
            <v>SERVENTE COM ENCARGOS COMPLEMENTARES</v>
          </cell>
          <cell r="F212" t="str">
            <v>H</v>
          </cell>
          <cell r="G212">
            <v>2.2999999999999998</v>
          </cell>
          <cell r="H212">
            <v>16.870282</v>
          </cell>
          <cell r="I212">
            <v>38.801648599999993</v>
          </cell>
        </row>
        <row r="213">
          <cell r="D213">
            <v>88377</v>
          </cell>
          <cell r="E213" t="str">
            <v>OPERADOR DE BETONEIRA ESTACIONÁRIA/MISTURADOR COM ENCARGOS COMPLEMENTARES</v>
          </cell>
          <cell r="F213" t="str">
            <v>H</v>
          </cell>
          <cell r="G213">
            <v>1.45</v>
          </cell>
          <cell r="H213">
            <v>20.551387999999996</v>
          </cell>
          <cell r="I213">
            <v>29.799512599999993</v>
          </cell>
        </row>
        <row r="214">
          <cell r="D214">
            <v>88830</v>
          </cell>
          <cell r="E214" t="str">
            <v>BETONEIRA CAPACIDADE NOMINAL DE 400 L, CAPACIDADE DE MISTURA 310 L, MOTOR ELÉTRICO TRIFÁSICO POTÊNCIA DE 2 HP, SEM CARREGADOR - CHP DIURNO. AF_10/2014</v>
          </cell>
          <cell r="F214" t="str">
            <v>CHP</v>
          </cell>
          <cell r="G214">
            <v>0.75</v>
          </cell>
          <cell r="H214" t="str">
            <v>1,26</v>
          </cell>
          <cell r="I214">
            <v>0.94500000000000006</v>
          </cell>
        </row>
        <row r="215">
          <cell r="D215">
            <v>88831</v>
          </cell>
          <cell r="E215" t="str">
            <v>BETONEIRA CAPACIDADE NOMINAL DE 400 L, CAPACIDADE DE MISTURA 310 L, MOTOR ELÉTRICO TRIFÁSICO POTÊNCIA DE 2 HP, SEM CARREGADOR - CHI DIURNO. AF_10/2014</v>
          </cell>
          <cell r="F215" t="str">
            <v>CHI</v>
          </cell>
          <cell r="G215">
            <v>0.7</v>
          </cell>
          <cell r="H215" t="str">
            <v>0,25</v>
          </cell>
          <cell r="I215">
            <v>0.17499999999999999</v>
          </cell>
        </row>
        <row r="216">
          <cell r="D216">
            <v>370</v>
          </cell>
          <cell r="E216" t="str">
            <v>AREIA MEDIA - POSTO JAZIDA/FORNECEDOR (RETIRADO NA JAZIDA, SEM TRANSPORTE)</v>
          </cell>
          <cell r="F216" t="str">
            <v>M3</v>
          </cell>
          <cell r="G216">
            <v>0.73499999999999999</v>
          </cell>
          <cell r="H216" t="str">
            <v>65,00</v>
          </cell>
          <cell r="I216">
            <v>47.774999999999999</v>
          </cell>
        </row>
        <row r="217">
          <cell r="D217">
            <v>1379</v>
          </cell>
          <cell r="E217" t="str">
            <v>CIMENTO PORTLAND COMPOSTO CP II-32</v>
          </cell>
          <cell r="F217" t="str">
            <v>KG</v>
          </cell>
          <cell r="G217">
            <v>388.88</v>
          </cell>
          <cell r="H217" t="str">
            <v>0,51</v>
          </cell>
          <cell r="I217">
            <v>198.3288</v>
          </cell>
        </row>
        <row r="218">
          <cell r="D218">
            <v>4721</v>
          </cell>
          <cell r="E218" t="str">
            <v>PEDRA BRITADA N. 1 (9,5 a 19 MM) POSTO PEDREIRA/FORNECEDOR, SEM FRETE</v>
          </cell>
          <cell r="F218" t="str">
            <v>M3</v>
          </cell>
          <cell r="G218">
            <v>0.58899999999999997</v>
          </cell>
          <cell r="H218" t="str">
            <v>55,00</v>
          </cell>
          <cell r="I218">
            <v>32.394999999999996</v>
          </cell>
        </row>
        <row r="219">
          <cell r="D219" t="str">
            <v>74020/1</v>
          </cell>
          <cell r="E219" t="str">
            <v>ENSAIO DE PAVIMENTO DE CONCRETO</v>
          </cell>
          <cell r="F219" t="str">
            <v>M3</v>
          </cell>
          <cell r="G219" t="str">
            <v/>
          </cell>
          <cell r="I219">
            <v>23.567107</v>
          </cell>
        </row>
        <row r="220">
          <cell r="D220">
            <v>72742</v>
          </cell>
          <cell r="E220" t="str">
            <v>ENSAIO DE RECEBIMENTO E ACEITACAO DE CIMENTO PORTLAND</v>
          </cell>
          <cell r="F220" t="str">
            <v>UN</v>
          </cell>
          <cell r="G220">
            <v>1.4E-2</v>
          </cell>
          <cell r="H220" t="str">
            <v>600,08</v>
          </cell>
          <cell r="I220">
            <v>8.4011200000000006</v>
          </cell>
        </row>
        <row r="221">
          <cell r="D221">
            <v>72743</v>
          </cell>
          <cell r="E221" t="str">
            <v>ENSAIO DE RECEBIMENTO E ACEITACAO DE AGREGADO GRAUDO</v>
          </cell>
          <cell r="F221" t="str">
            <v>UN</v>
          </cell>
          <cell r="G221">
            <v>0.02</v>
          </cell>
          <cell r="H221" t="str">
            <v>300,04</v>
          </cell>
          <cell r="I221">
            <v>6.0008000000000008</v>
          </cell>
        </row>
        <row r="222">
          <cell r="D222" t="str">
            <v>74022/030</v>
          </cell>
          <cell r="E222" t="str">
            <v>ENSAIO DE RESISTENCIA A COMPRESSAO SIMPLES - CONCRETO</v>
          </cell>
          <cell r="F222" t="str">
            <v>UN</v>
          </cell>
          <cell r="G222">
            <v>2.3999999999999998E-3</v>
          </cell>
          <cell r="H222" t="str">
            <v>135,01</v>
          </cell>
          <cell r="I222">
            <v>0.32402399999999992</v>
          </cell>
        </row>
        <row r="223">
          <cell r="D223" t="str">
            <v>74022/032</v>
          </cell>
          <cell r="E223" t="str">
            <v>ENSAIO DE RESISTENCIA A TRACAO NA FLEXAO DE CONCRETO</v>
          </cell>
          <cell r="F223" t="str">
            <v>UN</v>
          </cell>
          <cell r="G223">
            <v>2.3999999999999998E-3</v>
          </cell>
          <cell r="H223" t="str">
            <v>150,02</v>
          </cell>
          <cell r="I223">
            <v>0.36004799999999998</v>
          </cell>
        </row>
        <row r="224">
          <cell r="D224" t="str">
            <v>74022/058</v>
          </cell>
          <cell r="E224" t="str">
            <v>ENSAIO DE ABATIMENTO DO TRONCO DE CONE</v>
          </cell>
          <cell r="F224" t="str">
            <v>UN</v>
          </cell>
          <cell r="G224">
            <v>0.1429</v>
          </cell>
          <cell r="H224" t="str">
            <v>59,35</v>
          </cell>
          <cell r="I224">
            <v>8.4811150000000008</v>
          </cell>
        </row>
        <row r="225">
          <cell r="E225" t="str">
            <v>LAJES + CINTAS</v>
          </cell>
        </row>
        <row r="226">
          <cell r="D226">
            <v>92514</v>
          </cell>
          <cell r="E226" t="str">
            <v>MONTAGEM E DESMONTAGEM DE FÔRMA DE LAJE MACIÇA COM ÁREA MÉDIA MAIOR QUE 20 M², PÉ-DIREITO SIMPLES, EM CHAPA DE MADEIRA COMPENSADA RESINADA, 4 UTILIZAÇÕES. AF_12/2015</v>
          </cell>
          <cell r="F226" t="str">
            <v>M2</v>
          </cell>
          <cell r="G226" t="str">
            <v/>
          </cell>
          <cell r="I226">
            <v>27.756067641999998</v>
          </cell>
        </row>
        <row r="227">
          <cell r="D227">
            <v>88239</v>
          </cell>
          <cell r="E227" t="str">
            <v>AJUDANTE DE CARPINTEIRO COM ENCARGOS COMPLEMENTARES</v>
          </cell>
          <cell r="F227" t="str">
            <v>H</v>
          </cell>
          <cell r="G227">
            <v>9.7000000000000003E-2</v>
          </cell>
          <cell r="H227">
            <v>21.476025999999997</v>
          </cell>
          <cell r="I227">
            <v>2.0831745219999998</v>
          </cell>
        </row>
        <row r="228">
          <cell r="D228">
            <v>88262</v>
          </cell>
          <cell r="E228" t="str">
            <v>CARPINTEIRO DE FORMAS COM ENCARGOS COMPLEMENTARES</v>
          </cell>
          <cell r="F228" t="str">
            <v>H</v>
          </cell>
          <cell r="G228">
            <v>0.52800000000000002</v>
          </cell>
          <cell r="H228">
            <v>28.175289999999997</v>
          </cell>
          <cell r="I228">
            <v>14.876553119999999</v>
          </cell>
        </row>
        <row r="229">
          <cell r="D229">
            <v>92267</v>
          </cell>
          <cell r="E229" t="str">
            <v>FABRICAÇÃO DE FÔRMA PARA LAJES, EM CHAPA DE MADEIRA COMPENSADA RESINADA, E = 17 MM. AF_12/2015</v>
          </cell>
          <cell r="F229" t="str">
            <v>M2</v>
          </cell>
          <cell r="G229">
            <v>0.34100000000000003</v>
          </cell>
          <cell r="H229" t="str">
            <v>21,48</v>
          </cell>
          <cell r="I229">
            <v>7.3246800000000007</v>
          </cell>
        </row>
        <row r="230">
          <cell r="D230">
            <v>2692</v>
          </cell>
          <cell r="E230" t="str">
            <v>DESMOLDANTE PROTETOR PARA FORMAS DE MADEIRA, DE BASE OLEOSA EMULSIONADA EM AGUA</v>
          </cell>
          <cell r="F230" t="str">
            <v>L</v>
          </cell>
          <cell r="G230">
            <v>0.01</v>
          </cell>
          <cell r="H230" t="str">
            <v>5,62</v>
          </cell>
          <cell r="I230">
            <v>5.62E-2</v>
          </cell>
        </row>
        <row r="231">
          <cell r="D231">
            <v>10749</v>
          </cell>
          <cell r="E231" t="str">
            <v>ESCORA METALICA TELESCOPICA, COM ALTURA REGULAVEL DE *1,80* a *3,20* M, COM CAPACIDADE DE CARGA DE NO MINIMO 1000 KGF (10 KN), INCLUSO TRIPE E FORCADO (LOCACAO)</v>
          </cell>
          <cell r="F231" t="str">
            <v>MES</v>
          </cell>
          <cell r="G231">
            <v>0.39700000000000002</v>
          </cell>
          <cell r="H231" t="str">
            <v>4,58</v>
          </cell>
          <cell r="I231">
            <v>1.8182600000000002</v>
          </cell>
        </row>
        <row r="232">
          <cell r="D232">
            <v>40610</v>
          </cell>
          <cell r="E232" t="str">
            <v>VIGA DE ESCORAMAENTO H20, DE MADEIRA, PESO DE 5,00 A 5,20 KG/M, COM EXTREMIDADES PLASTICAS (COLETADO CAIXA)</v>
          </cell>
          <cell r="F232" t="str">
            <v>M</v>
          </cell>
          <cell r="G232">
            <v>0.03</v>
          </cell>
          <cell r="H232">
            <v>53.24</v>
          </cell>
          <cell r="I232">
            <v>1.5972</v>
          </cell>
        </row>
        <row r="233">
          <cell r="D233">
            <v>92760</v>
          </cell>
          <cell r="E233" t="str">
            <v>ARMAÇÃO DE PILAR OU VIGA DE UMA ESTRUTURA CONVENCIONAL DE CONCRETO ARMADO EM UM EDIFÍCIO DE MÚLTIPLOS PAVIMENTOS UTILIZANDO AÇO CA-50 DE 6.3 MM - MONTAGEM. AF_12/2015</v>
          </cell>
          <cell r="F233" t="str">
            <v>KG</v>
          </cell>
          <cell r="G233" t="str">
            <v/>
          </cell>
          <cell r="I233">
            <v>8.4246296348000023</v>
          </cell>
        </row>
        <row r="234">
          <cell r="D234">
            <v>88238</v>
          </cell>
          <cell r="E234" t="str">
            <v>AJUDANTE DE ARMADOR COM ENCARGOS COMPLEMENTARES</v>
          </cell>
          <cell r="F234" t="str">
            <v>H</v>
          </cell>
          <cell r="G234">
            <v>1.55E-2</v>
          </cell>
          <cell r="H234">
            <v>21.476025999999997</v>
          </cell>
          <cell r="I234">
            <v>0.33287840299999993</v>
          </cell>
        </row>
        <row r="235">
          <cell r="D235">
            <v>88245</v>
          </cell>
          <cell r="E235" t="str">
            <v>ARMADOR COM ENCARGOS COMPLEMENTARES</v>
          </cell>
          <cell r="F235" t="str">
            <v>H</v>
          </cell>
          <cell r="G235">
            <v>9.4700000000000006E-2</v>
          </cell>
          <cell r="H235">
            <v>28.593994000000002</v>
          </cell>
          <cell r="I235">
            <v>2.7078512318000003</v>
          </cell>
        </row>
        <row r="236">
          <cell r="D236">
            <v>92792</v>
          </cell>
          <cell r="E236" t="str">
            <v>CORTE E DOBRA DE AÇO CA-50, DIÂMETRO DE 6.3 MM, UTILIZADO EM ESTRUTURAS DIVERSAS, EXCETO LAJES. AF_12/2015</v>
          </cell>
          <cell r="F236" t="str">
            <v>KG</v>
          </cell>
          <cell r="G236">
            <v>1</v>
          </cell>
          <cell r="H236" t="str">
            <v>5,03</v>
          </cell>
          <cell r="I236">
            <v>5.03</v>
          </cell>
        </row>
        <row r="237">
          <cell r="D237">
            <v>337</v>
          </cell>
          <cell r="E237" t="str">
            <v>ARAME RECOZIDO 18 BWG, 1,25 MM (0,01 KG/M)</v>
          </cell>
          <cell r="F237" t="str">
            <v>KG</v>
          </cell>
          <cell r="G237">
            <v>2.5000000000000001E-2</v>
          </cell>
          <cell r="H237" t="str">
            <v>9,50</v>
          </cell>
          <cell r="I237">
            <v>0.23750000000000002</v>
          </cell>
        </row>
        <row r="238">
          <cell r="D238">
            <v>39017</v>
          </cell>
          <cell r="E238" t="str">
            <v>ESPACADOR/ DISTANCIADOR CIRCULAR COM ENTRADA LATERAL, EM PLÁSTICO, PARA VERGALHÃO *4,2 A 12,5*MM, COBRIMENTO 20MM</v>
          </cell>
          <cell r="F238" t="str">
            <v>UN</v>
          </cell>
          <cell r="G238">
            <v>0.97</v>
          </cell>
          <cell r="H238" t="str">
            <v>0,12</v>
          </cell>
          <cell r="I238">
            <v>0.11639999999999999</v>
          </cell>
        </row>
        <row r="239">
          <cell r="D239">
            <v>92761</v>
          </cell>
          <cell r="E239" t="str">
            <v>ARMAÇÃO DE PILAR OU VIGA DE UMA ESTRUTURA CONVENCIONAL DE CONCRETO ARMADO EM UM EDIFÍCIO DE MÚLTIPLOS PAVIMENTOS UTILIZANDO AÇO CA-50 DE 8.0 MM - MONTAGEM. AF_12/2015</v>
          </cell>
          <cell r="F239" t="str">
            <v>KG</v>
          </cell>
          <cell r="G239" t="str">
            <v/>
          </cell>
          <cell r="I239">
            <v>7.8052296747999996</v>
          </cell>
        </row>
        <row r="240">
          <cell r="D240">
            <v>88238</v>
          </cell>
          <cell r="E240" t="str">
            <v>AJUDANTE DE ARMADOR COM ENCARGOS COMPLEMENTARES</v>
          </cell>
          <cell r="F240" t="str">
            <v>H</v>
          </cell>
          <cell r="G240">
            <v>1.15E-2</v>
          </cell>
          <cell r="H240">
            <v>21.476025999999997</v>
          </cell>
          <cell r="I240">
            <v>0.24697429899999995</v>
          </cell>
        </row>
        <row r="241">
          <cell r="D241">
            <v>88245</v>
          </cell>
          <cell r="E241" t="str">
            <v>ARMADOR COM ENCARGOS COMPLEMENTARES</v>
          </cell>
          <cell r="F241" t="str">
            <v>H</v>
          </cell>
          <cell r="G241">
            <v>7.0699999999999999E-2</v>
          </cell>
          <cell r="H241">
            <v>28.593994000000002</v>
          </cell>
          <cell r="I241">
            <v>2.0215953758</v>
          </cell>
        </row>
        <row r="242">
          <cell r="D242">
            <v>92793</v>
          </cell>
          <cell r="E242" t="str">
            <v>CORTE E DOBRA DE AÇO CA-50, DIÂMETRO DE 8.0 MM, UTILIZADO EM ESTRUTURAS DIVERSAS, EXCETO LAJES. AF_12/2015</v>
          </cell>
          <cell r="F242" t="str">
            <v>KG</v>
          </cell>
          <cell r="G242">
            <v>1</v>
          </cell>
          <cell r="H242" t="str">
            <v>5,21</v>
          </cell>
          <cell r="I242">
            <v>5.21</v>
          </cell>
        </row>
        <row r="243">
          <cell r="D243">
            <v>337</v>
          </cell>
          <cell r="E243" t="str">
            <v>ARAME RECOZIDO 18 BWG, 1,25 MM (0,01 KG/M)</v>
          </cell>
          <cell r="F243" t="str">
            <v>KG</v>
          </cell>
          <cell r="G243">
            <v>2.5000000000000001E-2</v>
          </cell>
          <cell r="H243" t="str">
            <v>9,50</v>
          </cell>
          <cell r="I243">
            <v>0.23750000000000002</v>
          </cell>
        </row>
        <row r="244">
          <cell r="D244">
            <v>39017</v>
          </cell>
          <cell r="E244" t="str">
            <v>ESPACADOR/ DISTANCIADOR CIRCULAR COM ENTRADA LATERAL, EM PLÁSTICO, PARA VERGALHÃO *4,2 A 12,5*MM, COBRIMENTO 20MM</v>
          </cell>
          <cell r="F244" t="str">
            <v>UN</v>
          </cell>
          <cell r="G244">
            <v>0.74299999999999999</v>
          </cell>
          <cell r="H244" t="str">
            <v>0,12</v>
          </cell>
          <cell r="I244">
            <v>8.9159999999999989E-2</v>
          </cell>
        </row>
        <row r="245">
          <cell r="D245">
            <v>92762</v>
          </cell>
          <cell r="E245" t="str">
            <v>ARMAÇÃO DE PILAR OU VIGA DE UMA ESTRUTURA CONVENCIONAL DE CONCRETO ARMADO EM UM EDIFÍCIO DE MÚLTIPLOS PAVIMENTOS UTILIZANDO AÇO CA-50 DE 10.0 MM - MONTAGEM. AF_12/2015</v>
          </cell>
          <cell r="F245" t="str">
            <v>KG</v>
          </cell>
          <cell r="G245" t="str">
            <v/>
          </cell>
          <cell r="I245">
            <v>6.2799761061999995</v>
          </cell>
        </row>
        <row r="246">
          <cell r="D246">
            <v>88238</v>
          </cell>
          <cell r="E246" t="str">
            <v>AJUDANTE DE ARMADOR COM ENCARGOS COMPLEMENTARES</v>
          </cell>
          <cell r="F246" t="str">
            <v>H</v>
          </cell>
          <cell r="G246">
            <v>8.6E-3</v>
          </cell>
          <cell r="H246">
            <v>21.476025999999997</v>
          </cell>
          <cell r="I246">
            <v>0.18469382359999997</v>
          </cell>
        </row>
        <row r="247">
          <cell r="D247">
            <v>88245</v>
          </cell>
          <cell r="E247" t="str">
            <v>ARMADOR COM ENCARGOS COMPLEMENTARES</v>
          </cell>
          <cell r="F247" t="str">
            <v>H</v>
          </cell>
          <cell r="G247">
            <v>5.2900000000000003E-2</v>
          </cell>
          <cell r="H247">
            <v>28.593994000000002</v>
          </cell>
          <cell r="I247">
            <v>1.5126222826000002</v>
          </cell>
        </row>
        <row r="248">
          <cell r="D248">
            <v>92794</v>
          </cell>
          <cell r="E248" t="str">
            <v>CORTE E DOBRA DE AÇO CA-50, DIÂMETRO DE 10.0 MM, UTILIZADO EM ESTRUTURAS DIVERSAS, EXCETO LAJES. AF_12/2015</v>
          </cell>
          <cell r="F248" t="str">
            <v>KG</v>
          </cell>
          <cell r="G248">
            <v>1</v>
          </cell>
          <cell r="H248" t="str">
            <v>4,28</v>
          </cell>
          <cell r="I248">
            <v>4.28</v>
          </cell>
        </row>
        <row r="249">
          <cell r="D249">
            <v>337</v>
          </cell>
          <cell r="E249" t="str">
            <v>ARAME RECOZIDO 18 BWG, 1,25 MM (0,01 KG/M)</v>
          </cell>
          <cell r="F249" t="str">
            <v>KG</v>
          </cell>
          <cell r="G249">
            <v>2.5000000000000001E-2</v>
          </cell>
          <cell r="H249" t="str">
            <v>9,50</v>
          </cell>
          <cell r="I249">
            <v>0.23750000000000002</v>
          </cell>
        </row>
        <row r="250">
          <cell r="D250">
            <v>39017</v>
          </cell>
          <cell r="E250" t="str">
            <v>ESPACADOR/ DISTANCIADOR CIRCULAR COM ENTRADA LATERAL, EM PLÁSTICO, PARA VERGALHÃO *4,2 A 12,5*MM, COBRIMENTO 20MM</v>
          </cell>
          <cell r="F250" t="str">
            <v>UN</v>
          </cell>
          <cell r="G250">
            <v>0.54300000000000004</v>
          </cell>
          <cell r="H250" t="str">
            <v>0,12</v>
          </cell>
          <cell r="I250">
            <v>6.5159999999999996E-2</v>
          </cell>
        </row>
        <row r="251">
          <cell r="D251">
            <v>92763</v>
          </cell>
          <cell r="E251" t="str">
            <v>ARMAÇÃO DE PILAR OU VIGA DE UMA ESTRUTURA CONVENCIONAL DE CONCRETO ARMADO EM UM EDIFÍCIO DE MÚLTIPLOS PAVIMENTOS UTILIZANDO AÇO CA-50 DE 12,5 MM - MONTAGEM. AF_12/2015</v>
          </cell>
          <cell r="G251" t="str">
            <v/>
          </cell>
          <cell r="I251" t="str">
            <v>=SOMA(H246:H250)</v>
          </cell>
        </row>
        <row r="252">
          <cell r="D252">
            <v>337</v>
          </cell>
          <cell r="E252" t="str">
            <v>ARAME RECOZIDO 18 BWG, 1,25 MM (0,01 KG/M)</v>
          </cell>
          <cell r="F252" t="str">
            <v>KG</v>
          </cell>
          <cell r="G252">
            <v>2.5000000000000001E-2</v>
          </cell>
          <cell r="H252" t="str">
            <v>9,50</v>
          </cell>
          <cell r="I252">
            <v>0.23750000000000002</v>
          </cell>
        </row>
        <row r="253">
          <cell r="D253">
            <v>39017</v>
          </cell>
          <cell r="E253" t="str">
            <v>ESPACADOR/ DISTANCIADOR CIRCULAR COM ENTRADA LATERAL, EM PLÁSTICO, PARA VERGALHÃO *4,2 A 12,5*MM, COBRIMENTO 20MM</v>
          </cell>
          <cell r="F253" t="str">
            <v>UN</v>
          </cell>
          <cell r="G253">
            <v>0.36699999999999999</v>
          </cell>
          <cell r="H253" t="str">
            <v>0,12</v>
          </cell>
          <cell r="I253">
            <v>4.4039999999999996E-2</v>
          </cell>
        </row>
        <row r="254">
          <cell r="D254">
            <v>88238</v>
          </cell>
          <cell r="E254" t="str">
            <v>AJUDANTE DE ARMADOR COM ENCARGOS COMPLEMENTARES</v>
          </cell>
          <cell r="F254" t="str">
            <v>H</v>
          </cell>
          <cell r="G254">
            <v>6.3E-3</v>
          </cell>
          <cell r="H254">
            <v>21.476025999999997</v>
          </cell>
          <cell r="I254">
            <v>0.13529896379999998</v>
          </cell>
        </row>
        <row r="255">
          <cell r="D255">
            <v>88245</v>
          </cell>
          <cell r="E255" t="str">
            <v>ARMADOR COM ENCARGOS COMPLEMENTARES</v>
          </cell>
          <cell r="F255" t="str">
            <v>H</v>
          </cell>
          <cell r="G255">
            <v>3.8600000000000002E-2</v>
          </cell>
          <cell r="H255">
            <v>28.593994000000002</v>
          </cell>
          <cell r="I255">
            <v>1.1037281684000002</v>
          </cell>
        </row>
        <row r="256">
          <cell r="D256">
            <v>92795</v>
          </cell>
          <cell r="E256" t="str">
            <v>CORTE E DOBRA DE AÇO CA-50, DIÂMETRO DE 12,5 MM, UTILIZADO EM ESTRUTURAS DIVERSAS, EXCETO LAJES. AF_12/2015</v>
          </cell>
          <cell r="F256" t="str">
            <v>KG</v>
          </cell>
          <cell r="G256">
            <v>1</v>
          </cell>
          <cell r="H256" t="str">
            <v>3,95</v>
          </cell>
          <cell r="I256">
            <v>3.95</v>
          </cell>
        </row>
        <row r="257">
          <cell r="D257">
            <v>92759</v>
          </cell>
          <cell r="E257" t="str">
            <v>ARMAÇÃO DE PILAR OU VIGA DE UMA ESTRUTURA CONVENCIONAL DE CONCRETO ARMADO EM UM EDIFÍCIO DE MÚLTIPLOS PAVIMENTOS UTILIZANDO AÇO CA-60 DE 5.0 MM - MONTAGEM. AF_12/2015</v>
          </cell>
          <cell r="F257" t="str">
            <v>KG</v>
          </cell>
          <cell r="G257" t="str">
            <v/>
          </cell>
          <cell r="I257">
            <v>10.0147779832</v>
          </cell>
        </row>
        <row r="258">
          <cell r="D258">
            <v>88238</v>
          </cell>
          <cell r="E258" t="str">
            <v>AJUDANTE DE ARMADOR COM ENCARGOS COMPLEMENTARES</v>
          </cell>
          <cell r="F258" t="str">
            <v>H</v>
          </cell>
          <cell r="G258">
            <v>2.0299999999999999E-2</v>
          </cell>
          <cell r="H258">
            <v>21.476025999999997</v>
          </cell>
          <cell r="I258">
            <v>0.43596332779999991</v>
          </cell>
        </row>
        <row r="259">
          <cell r="D259">
            <v>88245</v>
          </cell>
          <cell r="E259" t="str">
            <v>ARMADOR COM ENCARGOS COMPLEMENTARES</v>
          </cell>
          <cell r="F259" t="str">
            <v>H</v>
          </cell>
          <cell r="G259">
            <v>0.1241</v>
          </cell>
          <cell r="H259">
            <v>28.593994000000002</v>
          </cell>
          <cell r="I259">
            <v>3.5485146554000004</v>
          </cell>
        </row>
        <row r="260">
          <cell r="D260">
            <v>92791</v>
          </cell>
          <cell r="E260" t="str">
            <v>CORTE E DOBRA DE AÇO CA-60, DIÂMETRO DE 5.0 MM, UTILIZADO EM ESTRUTURAS DIVERSAS, EXCETO LAJES. AF_12/2015</v>
          </cell>
          <cell r="F260" t="str">
            <v>KG</v>
          </cell>
          <cell r="G260">
            <v>1</v>
          </cell>
          <cell r="H260" t="str">
            <v>5,65</v>
          </cell>
          <cell r="I260">
            <v>5.65</v>
          </cell>
        </row>
        <row r="261">
          <cell r="D261">
            <v>337</v>
          </cell>
          <cell r="E261" t="str">
            <v>ARAME RECOZIDO 18 BWG, 1,25 MM (0,01 KG/M)</v>
          </cell>
          <cell r="F261" t="str">
            <v>KG</v>
          </cell>
          <cell r="G261">
            <v>2.5000000000000001E-2</v>
          </cell>
          <cell r="H261" t="str">
            <v>9,50</v>
          </cell>
          <cell r="I261">
            <v>0.23750000000000002</v>
          </cell>
        </row>
        <row r="262">
          <cell r="D262">
            <v>39017</v>
          </cell>
          <cell r="E262" t="str">
            <v>ESPACADOR/ DISTANCIADOR CIRCULAR COM ENTRADA LATERAL, EM PLÁSTICO, PARA VERGALHÃO *4,2 A 12,5*MM, COBRIMENTO 20MM</v>
          </cell>
          <cell r="F262" t="str">
            <v>UN</v>
          </cell>
          <cell r="G262">
            <v>1.19</v>
          </cell>
          <cell r="H262" t="str">
            <v>0,12</v>
          </cell>
          <cell r="I262">
            <v>0.14279999999999998</v>
          </cell>
        </row>
        <row r="263">
          <cell r="D263">
            <v>94966</v>
          </cell>
          <cell r="E263" t="str">
            <v>CONCRETO FCK = 30MPA, TRAÇO 1:2,1:2,5 (CIMENTO/ AREIA MÉDIA/ BRITA 1)  - PREPARO MECÂNICO COM BETONEIRA 400 L. AF_07/2016</v>
          </cell>
          <cell r="F263" t="str">
            <v>M3</v>
          </cell>
          <cell r="G263" t="str">
            <v/>
          </cell>
          <cell r="I263">
            <v>348.21996119999994</v>
          </cell>
        </row>
        <row r="264">
          <cell r="D264">
            <v>88316</v>
          </cell>
          <cell r="E264" t="str">
            <v>SERVENTE COM ENCARGOS COMPLEMENTARES</v>
          </cell>
          <cell r="F264" t="str">
            <v>H</v>
          </cell>
          <cell r="G264">
            <v>2.2999999999999998</v>
          </cell>
          <cell r="H264">
            <v>16.870282</v>
          </cell>
          <cell r="I264">
            <v>38.801648599999993</v>
          </cell>
        </row>
        <row r="265">
          <cell r="D265">
            <v>88377</v>
          </cell>
          <cell r="E265" t="str">
            <v>OPERADOR DE BETONEIRA ESTACIONÁRIA/MISTURADOR COM ENCARGOS COMPLEMENTARES</v>
          </cell>
          <cell r="F265" t="str">
            <v>H</v>
          </cell>
          <cell r="G265">
            <v>1.45</v>
          </cell>
          <cell r="H265">
            <v>20.551387999999996</v>
          </cell>
          <cell r="I265">
            <v>29.799512599999993</v>
          </cell>
        </row>
        <row r="266">
          <cell r="D266">
            <v>88830</v>
          </cell>
          <cell r="E266" t="str">
            <v>BETONEIRA CAPACIDADE NOMINAL DE 400 L, CAPACIDADE DE MISTURA 310 L, MOTOR ELÉTRICO TRIFÁSICO POTÊNCIA DE 2 HP, SEM CARREGADOR - CHP DIURNO. AF_10/2014</v>
          </cell>
          <cell r="F266" t="str">
            <v>CHP</v>
          </cell>
          <cell r="G266">
            <v>0.75</v>
          </cell>
          <cell r="H266" t="str">
            <v>1,26</v>
          </cell>
          <cell r="I266">
            <v>0.94500000000000006</v>
          </cell>
        </row>
        <row r="267">
          <cell r="D267">
            <v>88831</v>
          </cell>
          <cell r="E267" t="str">
            <v>BETONEIRA CAPACIDADE NOMINAL DE 400 L, CAPACIDADE DE MISTURA 310 L, MOTOR ELÉTRICO TRIFÁSICO POTÊNCIA DE 2 HP, SEM CARREGADOR - CHI DIURNO. AF_10/2014</v>
          </cell>
          <cell r="F267" t="str">
            <v>CHI</v>
          </cell>
          <cell r="G267">
            <v>0.7</v>
          </cell>
          <cell r="H267" t="str">
            <v>0,25</v>
          </cell>
          <cell r="I267">
            <v>0.17499999999999999</v>
          </cell>
        </row>
        <row r="268">
          <cell r="D268">
            <v>370</v>
          </cell>
          <cell r="E268" t="str">
            <v>AREIA MEDIA - POSTO JAZIDA/FORNECEDOR (RETIRADO NA JAZIDA, SEM TRANSPORTE)</v>
          </cell>
          <cell r="F268" t="str">
            <v>M3</v>
          </cell>
          <cell r="G268">
            <v>0.73499999999999999</v>
          </cell>
          <cell r="H268" t="str">
            <v>65,00</v>
          </cell>
          <cell r="I268">
            <v>47.774999999999999</v>
          </cell>
        </row>
        <row r="269">
          <cell r="D269">
            <v>1379</v>
          </cell>
          <cell r="E269" t="str">
            <v>CIMENTO PORTLAND COMPOSTO CP II-32</v>
          </cell>
          <cell r="F269" t="str">
            <v>KG</v>
          </cell>
          <cell r="G269">
            <v>388.88</v>
          </cell>
          <cell r="H269" t="str">
            <v>0,51</v>
          </cell>
          <cell r="I269">
            <v>198.3288</v>
          </cell>
        </row>
        <row r="270">
          <cell r="D270">
            <v>4721</v>
          </cell>
          <cell r="E270" t="str">
            <v>PEDRA BRITADA N. 1 (9,5 a 19 MM) POSTO PEDREIRA/FORNECEDOR, SEM FRETE</v>
          </cell>
          <cell r="F270" t="str">
            <v>M3</v>
          </cell>
          <cell r="G270">
            <v>0.58899999999999997</v>
          </cell>
          <cell r="H270" t="str">
            <v>55,00</v>
          </cell>
          <cell r="I270">
            <v>32.394999999999996</v>
          </cell>
        </row>
        <row r="271">
          <cell r="D271" t="str">
            <v>74020/1</v>
          </cell>
          <cell r="E271" t="str">
            <v>ENSAIO DE PAVIMENTO DE CONCRETO</v>
          </cell>
          <cell r="F271" t="str">
            <v>M3</v>
          </cell>
          <cell r="G271" t="str">
            <v/>
          </cell>
          <cell r="I271">
            <v>23.567107</v>
          </cell>
        </row>
        <row r="272">
          <cell r="D272">
            <v>72742</v>
          </cell>
          <cell r="E272" t="str">
            <v>ENSAIO DE RECEBIMENTO E ACEITACAO DE CIMENTO PORTLAND</v>
          </cell>
          <cell r="F272" t="str">
            <v>UN</v>
          </cell>
          <cell r="G272">
            <v>1.4E-2</v>
          </cell>
          <cell r="H272" t="str">
            <v>600,08</v>
          </cell>
          <cell r="I272">
            <v>8.4011200000000006</v>
          </cell>
        </row>
        <row r="273">
          <cell r="D273">
            <v>72743</v>
          </cell>
          <cell r="E273" t="str">
            <v>ENSAIO DE RECEBIMENTO E ACEITACAO DE AGREGADO GRAUDO</v>
          </cell>
          <cell r="F273" t="str">
            <v>UN</v>
          </cell>
          <cell r="G273">
            <v>0.02</v>
          </cell>
          <cell r="H273" t="str">
            <v>300,04</v>
          </cell>
          <cell r="I273">
            <v>6.0008000000000008</v>
          </cell>
        </row>
        <row r="274">
          <cell r="D274" t="str">
            <v>74022/030</v>
          </cell>
          <cell r="E274" t="str">
            <v>ENSAIO DE RESISTENCIA A COMPRESSAO SIMPLES - CONCRETO</v>
          </cell>
          <cell r="F274" t="str">
            <v>UN</v>
          </cell>
          <cell r="G274">
            <v>2.3999999999999998E-3</v>
          </cell>
          <cell r="H274" t="str">
            <v>135,01</v>
          </cell>
          <cell r="I274">
            <v>0.32402399999999992</v>
          </cell>
        </row>
        <row r="275">
          <cell r="D275" t="str">
            <v>74022/032</v>
          </cell>
          <cell r="E275" t="str">
            <v>ENSAIO DE RESISTENCIA A TRACAO NA FLEXAO DE CONCRETO</v>
          </cell>
          <cell r="F275" t="str">
            <v>UN</v>
          </cell>
          <cell r="G275">
            <v>2.3999999999999998E-3</v>
          </cell>
          <cell r="H275" t="str">
            <v>150,02</v>
          </cell>
          <cell r="I275">
            <v>0.36004799999999998</v>
          </cell>
        </row>
        <row r="276">
          <cell r="D276" t="str">
            <v>74022/058</v>
          </cell>
          <cell r="E276" t="str">
            <v>ENSAIO DE ABATIMENTO DO TRONCO DE CONE</v>
          </cell>
          <cell r="F276" t="str">
            <v>UN</v>
          </cell>
          <cell r="G276">
            <v>0.1429</v>
          </cell>
          <cell r="H276" t="str">
            <v>59,35</v>
          </cell>
          <cell r="I276">
            <v>8.4811150000000008</v>
          </cell>
        </row>
        <row r="277">
          <cell r="E277" t="str">
            <v>PAREDES E PAINEIS</v>
          </cell>
        </row>
        <row r="278">
          <cell r="D278">
            <v>87478</v>
          </cell>
          <cell r="E278" t="str">
            <v>ALVENARIA DE VEDAÇÃO DE BLOCOS CERÂMICOS FURADOS NA VERTICAL DE 9X19X39CM (ESPESSURA 9CM) DE PAREDES COM ÁREA LÍQUIDA MAIOR OU IGUAL A 6M² SEM VÃOS E ARGAMASSA DE ASSENTAMENTO COM PREPARO MANUAL. AF_06/2014</v>
          </cell>
          <cell r="F278" t="str">
            <v>M2</v>
          </cell>
          <cell r="G278" t="str">
            <v/>
          </cell>
          <cell r="I278">
            <v>38.208537585936</v>
          </cell>
        </row>
        <row r="279">
          <cell r="D279">
            <v>370</v>
          </cell>
          <cell r="E279" t="str">
            <v>AREIA MEDIA - POSTO JAZIDA/FORNECEDOR (RETIRADO NA JAZIDA, SEM TRANSPORTE)</v>
          </cell>
          <cell r="F279" t="str">
            <v>M3</v>
          </cell>
          <cell r="G279">
            <v>1.3103999999999999E-2</v>
          </cell>
          <cell r="H279" t="str">
            <v>65,00</v>
          </cell>
          <cell r="I279">
            <v>0.85175999999999996</v>
          </cell>
        </row>
        <row r="280">
          <cell r="D280">
            <v>1106</v>
          </cell>
          <cell r="E280" t="str">
            <v>CAL HIDRATADA CH-I PARA ARGAMASSAS</v>
          </cell>
          <cell r="F280" t="str">
            <v>KG</v>
          </cell>
          <cell r="G280">
            <v>1.9649759999999998</v>
          </cell>
          <cell r="H280" t="str">
            <v>0,90</v>
          </cell>
          <cell r="I280">
            <v>1.7684783999999998</v>
          </cell>
        </row>
        <row r="281">
          <cell r="D281">
            <v>1379</v>
          </cell>
          <cell r="E281" t="str">
            <v>CIMENTO PORTLAND COMPOSTO CP II-32</v>
          </cell>
          <cell r="F281" t="str">
            <v>KG</v>
          </cell>
          <cell r="G281">
            <v>1.8831279999999999</v>
          </cell>
          <cell r="H281" t="str">
            <v>0,51</v>
          </cell>
          <cell r="I281">
            <v>0.96039527999999996</v>
          </cell>
        </row>
        <row r="282">
          <cell r="D282">
            <v>88316</v>
          </cell>
          <cell r="E282" t="str">
            <v>SERVENTE COM ENCARGOS COMPLEMENTARES</v>
          </cell>
          <cell r="F282" t="str">
            <v>H</v>
          </cell>
          <cell r="G282">
            <v>0.11824799999999999</v>
          </cell>
          <cell r="H282">
            <v>16.870282</v>
          </cell>
          <cell r="I282">
            <v>1.9948771059359998</v>
          </cell>
        </row>
        <row r="283">
          <cell r="D283">
            <v>88309</v>
          </cell>
          <cell r="E283" t="str">
            <v>PEDREIRO COM ENCARGOS COMPLEMENTARES</v>
          </cell>
          <cell r="F283" t="str">
            <v>H</v>
          </cell>
          <cell r="G283">
            <v>0.48</v>
          </cell>
          <cell r="H283">
            <v>26.849394</v>
          </cell>
          <cell r="I283">
            <v>12.88770912</v>
          </cell>
        </row>
        <row r="284">
          <cell r="D284">
            <v>88316</v>
          </cell>
          <cell r="E284" t="str">
            <v>SERVENTE COM ENCARGOS COMPLEMENTARES</v>
          </cell>
          <cell r="F284" t="str">
            <v>H</v>
          </cell>
          <cell r="G284">
            <v>0.24</v>
          </cell>
          <cell r="H284">
            <v>16.870282</v>
          </cell>
          <cell r="I284">
            <v>4.0488676799999999</v>
          </cell>
        </row>
        <row r="285">
          <cell r="D285">
            <v>34557</v>
          </cell>
          <cell r="E285" t="str">
            <v>TELA DE ACO SOLDADA GALVANIZADA/ZINCADA PARA ALVENARIA, FIO D = *1,20 A 1,70* MM, MALHA 15 X 15 MM, (C X L) *50 X 7,5* CM</v>
          </cell>
          <cell r="F285" t="str">
            <v>M</v>
          </cell>
          <cell r="G285">
            <v>0.42</v>
          </cell>
          <cell r="H285" t="str">
            <v>1,21</v>
          </cell>
          <cell r="I285">
            <v>0.50819999999999999</v>
          </cell>
        </row>
        <row r="286">
          <cell r="D286">
            <v>37395</v>
          </cell>
          <cell r="E286" t="str">
            <v>PINO DE ACO COM FURO, HASTE = 27 MM (ACAO DIRETA)</v>
          </cell>
          <cell r="F286" t="str">
            <v>CENTO</v>
          </cell>
          <cell r="G286">
            <v>5.0000000000000001E-3</v>
          </cell>
          <cell r="H286" t="str">
            <v>47,25</v>
          </cell>
          <cell r="I286">
            <v>0.23625000000000002</v>
          </cell>
        </row>
        <row r="287">
          <cell r="D287">
            <v>37592</v>
          </cell>
          <cell r="E287" t="str">
            <v>BLOCO CERAMICO DE VEDACAO COM FUROS NA VERTICAL, 9 X 19 X 39 CM - 4,5 MPA (NBR 15270)</v>
          </cell>
          <cell r="F287" t="str">
            <v>UN</v>
          </cell>
          <cell r="G287">
            <v>13.35</v>
          </cell>
          <cell r="H287" t="str">
            <v>1,12</v>
          </cell>
          <cell r="I287">
            <v>14.952000000000002</v>
          </cell>
        </row>
        <row r="288">
          <cell r="D288">
            <v>93201</v>
          </cell>
          <cell r="E288" t="str">
            <v>FIXAÇÃO (ENCUNHAMENTO) DE ALVENARIA DE VEDAÇÃO COM ARGAMASSA APLICADA COM COLHER. AF_03/2016</v>
          </cell>
          <cell r="F288" t="str">
            <v>M</v>
          </cell>
          <cell r="G288" t="str">
            <v/>
          </cell>
          <cell r="I288">
            <v>6.0255572946399996</v>
          </cell>
        </row>
        <row r="289">
          <cell r="D289">
            <v>370</v>
          </cell>
          <cell r="E289" t="str">
            <v>AREIA MEDIA - POSTO JAZIDA/FORNECEDOR (RETIRADO NA JAZIDA, SEM TRANSPORTE)</v>
          </cell>
          <cell r="F289" t="str">
            <v>M3</v>
          </cell>
          <cell r="G289">
            <v>4.5850000000000005E-3</v>
          </cell>
          <cell r="H289" t="str">
            <v>65,00</v>
          </cell>
          <cell r="I289">
            <v>0.29802500000000004</v>
          </cell>
        </row>
        <row r="290">
          <cell r="D290">
            <v>1106</v>
          </cell>
          <cell r="E290" t="str">
            <v>CAL HIDRATADA CH-I PARA ARGAMASSAS</v>
          </cell>
          <cell r="F290" t="str">
            <v>KG</v>
          </cell>
          <cell r="G290">
            <v>0.61204500000000006</v>
          </cell>
          <cell r="H290" t="str">
            <v>0,90</v>
          </cell>
          <cell r="I290">
            <v>0.55084050000000007</v>
          </cell>
        </row>
        <row r="291">
          <cell r="D291">
            <v>1379</v>
          </cell>
          <cell r="E291" t="str">
            <v>CIMENTO PORTLAND COMPOSTO CP II-32</v>
          </cell>
          <cell r="F291" t="str">
            <v>KG</v>
          </cell>
          <cell r="G291">
            <v>0.58653000000000011</v>
          </cell>
          <cell r="H291" t="str">
            <v>0,51</v>
          </cell>
          <cell r="I291">
            <v>0.29913030000000007</v>
          </cell>
        </row>
        <row r="292">
          <cell r="D292">
            <v>88316</v>
          </cell>
          <cell r="E292" t="str">
            <v>SERVENTE COM ENCARGOS COMPLEMENTARES</v>
          </cell>
          <cell r="F292" t="str">
            <v>H</v>
          </cell>
          <cell r="G292">
            <v>3.0800000000000003E-3</v>
          </cell>
          <cell r="H292">
            <v>16.870282</v>
          </cell>
          <cell r="I292">
            <v>5.196046856E-2</v>
          </cell>
        </row>
        <row r="293">
          <cell r="D293">
            <v>88377</v>
          </cell>
          <cell r="E293" t="str">
            <v>OPERADOR DE BETONEIRA ESTACIONARIA/MISR=TURADOR COM ENCARGOS COMPLEMENTARES</v>
          </cell>
          <cell r="F293" t="str">
            <v>H</v>
          </cell>
          <cell r="G293">
            <v>1.316E-2</v>
          </cell>
          <cell r="H293">
            <v>20.551387999999996</v>
          </cell>
          <cell r="I293">
            <v>0.27045626607999995</v>
          </cell>
        </row>
        <row r="294">
          <cell r="D294">
            <v>89225</v>
          </cell>
          <cell r="E294" t="str">
            <v>BETONEIRA CAPACIDADE NOMINAL DE 600L, CAPACIDADE DE MISTURA 360L, MOTOR ELÉTRICO POTENCIA DE 4CV, SEM CARREGADOR- CHP DIURNO. AF_11/2014</v>
          </cell>
          <cell r="F294" t="str">
            <v>CHP</v>
          </cell>
          <cell r="G294">
            <v>3.0800000000000003E-3</v>
          </cell>
          <cell r="H294" t="str">
            <v>3,52</v>
          </cell>
          <cell r="I294">
            <v>1.0841600000000002E-2</v>
          </cell>
        </row>
        <row r="295">
          <cell r="D295">
            <v>89226</v>
          </cell>
          <cell r="E295" t="str">
            <v>BETONEIRA CAPACIDADE NOMINAL DE 600L, CAPACIDADE DE MISTURA 360L, MOTOR ELÉTRICO POTENCIA DE 4CV, SEM CARREGADOR- CHI DIURNO. AF_11/2015</v>
          </cell>
          <cell r="F295" t="str">
            <v>CHI</v>
          </cell>
          <cell r="G295">
            <v>1.008E-2</v>
          </cell>
          <cell r="H295" t="str">
            <v>1,07</v>
          </cell>
          <cell r="I295">
            <v>1.0785600000000001E-2</v>
          </cell>
        </row>
        <row r="296">
          <cell r="D296">
            <v>88309</v>
          </cell>
          <cell r="E296" t="str">
            <v>PEDREIRO COM ENCARGOS COMPLEMENTARES</v>
          </cell>
          <cell r="F296" t="str">
            <v>H</v>
          </cell>
          <cell r="G296">
            <v>0.15</v>
          </cell>
          <cell r="H296">
            <v>26.849394</v>
          </cell>
          <cell r="I296">
            <v>4.0274090999999999</v>
          </cell>
        </row>
        <row r="297">
          <cell r="D297">
            <v>88316</v>
          </cell>
          <cell r="E297" t="str">
            <v>SERVENTE COM ENCARGOS COMPLEMENTARES</v>
          </cell>
          <cell r="F297" t="str">
            <v>H</v>
          </cell>
          <cell r="G297">
            <v>0.03</v>
          </cell>
          <cell r="H297">
            <v>16.870282</v>
          </cell>
          <cell r="I297">
            <v>0.50610845999999998</v>
          </cell>
        </row>
        <row r="298">
          <cell r="D298">
            <v>93183</v>
          </cell>
          <cell r="E298" t="str">
            <v>VERGA PRÉ-MOLDADA PARA JANELAS COM MAIS DE 1,5 M DE VÃO. AF_03/2016</v>
          </cell>
          <cell r="F298" t="str">
            <v>M</v>
          </cell>
          <cell r="G298" t="str">
            <v/>
          </cell>
          <cell r="I298">
            <v>35.488845305776003</v>
          </cell>
        </row>
        <row r="299">
          <cell r="D299">
            <v>370</v>
          </cell>
          <cell r="E299" t="str">
            <v>AREIA MEDIA - POSTO JAZIDA/FORNECEDOR (RETIRADO NA JAZIDA, SEM TRANSPORTE)</v>
          </cell>
          <cell r="F299" t="str">
            <v>M3</v>
          </cell>
          <cell r="G299">
            <v>2.4889999999999999E-3</v>
          </cell>
          <cell r="H299" t="str">
            <v>65,00</v>
          </cell>
          <cell r="I299">
            <v>0.16178499999999998</v>
          </cell>
        </row>
        <row r="300">
          <cell r="D300">
            <v>1106</v>
          </cell>
          <cell r="E300" t="str">
            <v>CAL HIDRATADA CH-I PARA ARGAMASSAS</v>
          </cell>
          <cell r="F300" t="str">
            <v>KG</v>
          </cell>
          <cell r="G300">
            <v>0.33225300000000002</v>
          </cell>
          <cell r="H300" t="str">
            <v>0,90</v>
          </cell>
          <cell r="I300">
            <v>0.29902770000000001</v>
          </cell>
        </row>
        <row r="301">
          <cell r="D301">
            <v>1379</v>
          </cell>
          <cell r="E301" t="str">
            <v>CIMENTO PORTLAND COMPOSTO CP II-32</v>
          </cell>
          <cell r="F301" t="str">
            <v>KG</v>
          </cell>
          <cell r="G301">
            <v>0.31840200000000002</v>
          </cell>
          <cell r="H301" t="str">
            <v>0,51</v>
          </cell>
          <cell r="I301">
            <v>0.16238502000000002</v>
          </cell>
        </row>
        <row r="302">
          <cell r="D302">
            <v>88316</v>
          </cell>
          <cell r="E302" t="str">
            <v>SERVENTE COM ENCARGOS COMPLEMENTARES</v>
          </cell>
          <cell r="F302" t="str">
            <v>H</v>
          </cell>
          <cell r="G302">
            <v>1.6720000000000001E-3</v>
          </cell>
          <cell r="H302">
            <v>16.870282</v>
          </cell>
          <cell r="I302">
            <v>2.8207111504000001E-2</v>
          </cell>
        </row>
        <row r="303">
          <cell r="D303">
            <v>88377</v>
          </cell>
          <cell r="E303" t="str">
            <v>OPERADOR DE BETONEIRA ESTACIONARIA/MISR=TURADOR COM ENCARGOS COMPLEMENTARES</v>
          </cell>
          <cell r="F303" t="str">
            <v>H</v>
          </cell>
          <cell r="G303">
            <v>7.1439999999999993E-3</v>
          </cell>
          <cell r="H303">
            <v>20.551387999999996</v>
          </cell>
          <cell r="I303">
            <v>0.14681911587199994</v>
          </cell>
        </row>
        <row r="304">
          <cell r="D304">
            <v>89225</v>
          </cell>
          <cell r="E304" t="str">
            <v>BETONEIRA CAPACIDADE NOMINAL DE 600L, CAPACIDADE DE MISTURA 360L, MOTOR ELÉTRICO POTENCIA DE 4CV, SEM CARREGADOR- CHP DIURNO. AF_11/2014</v>
          </cell>
          <cell r="F304" t="str">
            <v>CHP</v>
          </cell>
          <cell r="G304">
            <v>1.6720000000000001E-3</v>
          </cell>
          <cell r="H304" t="str">
            <v>3,52</v>
          </cell>
          <cell r="I304">
            <v>5.8854400000000005E-3</v>
          </cell>
        </row>
        <row r="305">
          <cell r="D305">
            <v>89226</v>
          </cell>
          <cell r="E305" t="str">
            <v>BETONEIRA CAPACIDADE NOMINAL DE 600L, CAPACIDADE DE MISTURA 360L, MOTOR ELÉTRICO POTENCIA DE 4CV, SEM CARREGADOR- CHI DIURNO. AF_11/2015</v>
          </cell>
          <cell r="F305" t="str">
            <v>CHI</v>
          </cell>
          <cell r="G305">
            <v>5.4719999999999994E-3</v>
          </cell>
          <cell r="H305" t="str">
            <v>1,07</v>
          </cell>
          <cell r="I305">
            <v>5.8550399999999997E-3</v>
          </cell>
        </row>
        <row r="306">
          <cell r="D306">
            <v>88309</v>
          </cell>
          <cell r="E306" t="str">
            <v>PEDREIRO COM ENCARGOS COMPLEMENTARES</v>
          </cell>
          <cell r="F306" t="str">
            <v>H</v>
          </cell>
          <cell r="G306">
            <v>6.8000000000000005E-2</v>
          </cell>
          <cell r="H306">
            <v>26.849394</v>
          </cell>
          <cell r="I306">
            <v>1.8257587920000002</v>
          </cell>
        </row>
        <row r="307">
          <cell r="D307">
            <v>88316</v>
          </cell>
          <cell r="E307" t="str">
            <v>SERVENTE COM ENCARGOS COMPLEMENTARES</v>
          </cell>
          <cell r="F307" t="str">
            <v>H</v>
          </cell>
          <cell r="G307">
            <v>9.4E-2</v>
          </cell>
          <cell r="H307">
            <v>16.870282</v>
          </cell>
          <cell r="I307">
            <v>1.5858065079999999</v>
          </cell>
        </row>
        <row r="308">
          <cell r="D308">
            <v>92270</v>
          </cell>
          <cell r="E308" t="str">
            <v>FABRICAÇÃO DE FÔRMA PARA VIGAS, COM MADEIRA SERRADA, E = 25 MM. AF_12/2015</v>
          </cell>
          <cell r="F308" t="str">
            <v>M2</v>
          </cell>
          <cell r="G308">
            <v>0.217</v>
          </cell>
          <cell r="H308" t="str">
            <v>86,98</v>
          </cell>
          <cell r="I308">
            <v>18.874660000000002</v>
          </cell>
        </row>
        <row r="309">
          <cell r="D309">
            <v>92793</v>
          </cell>
          <cell r="E309" t="str">
            <v>CORTE E DOBRA DE AÇO CA-50, DIÂMETRO DE 8.0 MM, UTILIZADO EM ESTRUTURAS DIVERSAS, EXCETO LAJES. AF_12/2015</v>
          </cell>
          <cell r="F309" t="str">
            <v>KG</v>
          </cell>
          <cell r="G309">
            <v>0.79</v>
          </cell>
          <cell r="H309" t="str">
            <v>5,21</v>
          </cell>
          <cell r="I309">
            <v>4.1158999999999999</v>
          </cell>
        </row>
        <row r="310">
          <cell r="D310">
            <v>370</v>
          </cell>
          <cell r="E310" t="str">
            <v>AREIA MEDIA - POSTO JAZIDA/FORNECEDOR (RETIRADO NA JAZIDA, SEM TRANSPORTE)</v>
          </cell>
          <cell r="F310" t="str">
            <v>M3</v>
          </cell>
          <cell r="G310">
            <v>1.8960000000000001E-2</v>
          </cell>
          <cell r="H310" t="str">
            <v>65,00</v>
          </cell>
          <cell r="I310">
            <v>1.2324000000000002</v>
          </cell>
        </row>
        <row r="311">
          <cell r="D311">
            <v>1379</v>
          </cell>
          <cell r="E311" t="str">
            <v>CIMENTO PORTLAND COMPOSTO CP II-32</v>
          </cell>
          <cell r="F311" t="str">
            <v>KG</v>
          </cell>
          <cell r="G311">
            <v>7.803840000000001</v>
          </cell>
          <cell r="H311" t="str">
            <v>0,51</v>
          </cell>
          <cell r="I311">
            <v>3.9799584000000006</v>
          </cell>
        </row>
        <row r="312">
          <cell r="D312">
            <v>4721</v>
          </cell>
          <cell r="E312" t="str">
            <v>PEDRA BRITADA N.1 ( 9,5 A 19MM) POSTO PEDREIRA/FORNECEDOR, SEM FRETE</v>
          </cell>
          <cell r="F312" t="str">
            <v>M3</v>
          </cell>
          <cell r="G312">
            <v>1.4184E-2</v>
          </cell>
          <cell r="H312" t="str">
            <v>55,00</v>
          </cell>
          <cell r="I312">
            <v>0.78012000000000004</v>
          </cell>
        </row>
        <row r="313">
          <cell r="D313">
            <v>88316</v>
          </cell>
          <cell r="E313" t="str">
            <v>SERVENTE COM ENCARGOS COMPLEMENTARES</v>
          </cell>
          <cell r="F313" t="str">
            <v>H</v>
          </cell>
          <cell r="G313">
            <v>4.8719999999999999E-2</v>
          </cell>
          <cell r="H313">
            <v>16.870282</v>
          </cell>
          <cell r="I313">
            <v>0.82192013903999994</v>
          </cell>
        </row>
        <row r="314">
          <cell r="D314">
            <v>88377</v>
          </cell>
          <cell r="E314" t="str">
            <v>OPERADOR DE BETONEIRA ESTACIONARIA/MISR=TURADOR COM ENCARGOS COMPLEMENTARES</v>
          </cell>
          <cell r="F314" t="str">
            <v>H</v>
          </cell>
          <cell r="G314">
            <v>3.0720000000000001E-2</v>
          </cell>
          <cell r="H314">
            <v>20.551387999999996</v>
          </cell>
          <cell r="I314">
            <v>0.6313386393599999</v>
          </cell>
        </row>
        <row r="315">
          <cell r="D315">
            <v>89225</v>
          </cell>
          <cell r="E315" t="str">
            <v>BETONEIRA CAPACIDADE NOMINAL DE 600L, CAPACIDADE DE MISTURA 360L, MOTOR ELÉTRICO POTENCIA DE 4CV, SEM CARREGADOR- CHP DIURNO. AF_11/2014</v>
          </cell>
          <cell r="F315" t="str">
            <v>CHP</v>
          </cell>
          <cell r="G315">
            <v>1.584E-2</v>
          </cell>
          <cell r="H315" t="str">
            <v>3,52</v>
          </cell>
          <cell r="I315">
            <v>5.5756800000000002E-2</v>
          </cell>
        </row>
        <row r="316">
          <cell r="D316">
            <v>89226</v>
          </cell>
          <cell r="E316" t="str">
            <v>BETONEIRA CAPACIDADE NOMINAL DE 600L, CAPACIDADE DE MISTURA 360L, MOTOR ELÉTRICO POTENCIA DE 4CV, SEM CARREGADOR- CHI DIURNO. AF_11/2015</v>
          </cell>
          <cell r="F316" t="str">
            <v>CHI</v>
          </cell>
          <cell r="G316">
            <v>1.4880000000000001E-2</v>
          </cell>
          <cell r="H316" t="str">
            <v>1,07</v>
          </cell>
          <cell r="I316">
            <v>1.5921600000000001E-2</v>
          </cell>
        </row>
        <row r="317">
          <cell r="D317">
            <v>2692</v>
          </cell>
          <cell r="E317" t="str">
            <v>DESMOLDANTE PROTETOR PARA FORMAS DE MADEIRA, DE BASE OLEOSA EMULSIONADA EM AGUA</v>
          </cell>
          <cell r="F317" t="str">
            <v>L</v>
          </cell>
          <cell r="G317">
            <v>7.0000000000000001E-3</v>
          </cell>
          <cell r="H317" t="str">
            <v>5,62</v>
          </cell>
          <cell r="I317">
            <v>3.934E-2</v>
          </cell>
        </row>
        <row r="318">
          <cell r="D318">
            <v>40215</v>
          </cell>
          <cell r="E318" t="str">
            <v>ESPACADOR / DISTANCIADOR EM PLASTICO (COLETADO CAIXA)</v>
          </cell>
          <cell r="F318" t="str">
            <v>UN</v>
          </cell>
          <cell r="G318">
            <v>6</v>
          </cell>
          <cell r="H318">
            <v>0.12</v>
          </cell>
          <cell r="I318">
            <v>0.72</v>
          </cell>
        </row>
        <row r="319">
          <cell r="E319" t="str">
            <v>COBERTURA</v>
          </cell>
        </row>
        <row r="320">
          <cell r="D320">
            <v>9296</v>
          </cell>
          <cell r="E320" t="str">
            <v>CALHA EM CONCRETO ARMADO, CONFORME PROJETO LARG. 50 CM E ALTURA 25 CM</v>
          </cell>
          <cell r="F320" t="str">
            <v>M</v>
          </cell>
          <cell r="I320">
            <v>366.71717319999993</v>
          </cell>
        </row>
        <row r="321">
          <cell r="D321">
            <v>68</v>
          </cell>
          <cell r="E321" t="str">
            <v>REATERRO MANUAL DE VALAS COM ESPELHAMENTO E COMPACTAÇÃO UTILIZANDO COMPACTADOR PLACA VIBRATÓRIA, SEM CONTROLE DO GRAU DE COMPACTAÇÃO</v>
          </cell>
          <cell r="F321" t="str">
            <v>M3</v>
          </cell>
          <cell r="G321">
            <v>0.1</v>
          </cell>
          <cell r="H321">
            <v>9.1999999999999993</v>
          </cell>
          <cell r="I321">
            <v>0.91999999999999993</v>
          </cell>
        </row>
        <row r="322">
          <cell r="D322">
            <v>124</v>
          </cell>
          <cell r="E322" t="str">
            <v>CONCRETO SIMPLES FABRICADO NA OBRA, FCK=13,5 MPA, (B1/B2), SEM LANÇAMENTO E ADENSAMENTO</v>
          </cell>
          <cell r="F322" t="str">
            <v>M3</v>
          </cell>
          <cell r="G322">
            <v>0.05</v>
          </cell>
          <cell r="H322">
            <v>313.95999999999998</v>
          </cell>
          <cell r="I322">
            <v>15.698</v>
          </cell>
        </row>
        <row r="323">
          <cell r="D323">
            <v>7692</v>
          </cell>
          <cell r="E323" t="str">
            <v>LANÇAMENTO DE CONCRETO SIMPLES FABRICADO NA OBRA, INCLUSIVE ADENSAMENTO E ACABAMENTO EM PEÇAS DE SUPERESTRUTURA</v>
          </cell>
          <cell r="F323" t="str">
            <v>M3</v>
          </cell>
          <cell r="G323">
            <v>0.05</v>
          </cell>
          <cell r="H323">
            <v>32.92</v>
          </cell>
          <cell r="I323">
            <v>1.6460000000000001</v>
          </cell>
        </row>
        <row r="324">
          <cell r="D324">
            <v>115</v>
          </cell>
          <cell r="E324" t="str">
            <v>FORMA PLANA PARA ESTRUTURAS, EM COMPENSADO RESINADO DE 12MM, 02 USOS, INCLUSIVE ESCORAMENTO - REVISADA 07.2015</v>
          </cell>
          <cell r="F324" t="str">
            <v>M2</v>
          </cell>
          <cell r="G324">
            <v>0.5</v>
          </cell>
          <cell r="H324">
            <v>79.97</v>
          </cell>
          <cell r="I324">
            <v>39.984999999999999</v>
          </cell>
        </row>
        <row r="325">
          <cell r="D325">
            <v>140</v>
          </cell>
          <cell r="E325" t="str">
            <v>AÇO CA - 50 Ø 6,3 A 12,5MM. INCLUSIVE CORTE, DOBRAGEM, MONTAGEM E COLOCAÇÃO DE FERRAGENS NAS FORMAS, PARA SUPERESTRUTURAS E FUNDAÇÕES</v>
          </cell>
          <cell r="F325" t="str">
            <v>KG</v>
          </cell>
          <cell r="G325">
            <v>4</v>
          </cell>
          <cell r="H325">
            <v>6.3</v>
          </cell>
          <cell r="I325">
            <v>25.2</v>
          </cell>
        </row>
        <row r="326">
          <cell r="D326">
            <v>155</v>
          </cell>
          <cell r="E326" t="str">
            <v>ALVENARIA TIJOLO CERAMICO MACIÇO ( 4 X 9 X 17), ESP= 0,09M (SINGELA), COM ARGAMASSA TRAÇO T5 - 1:2:8 (CIMENTO/CAL/AREIA) COM JUNTA DE 2,0CM</v>
          </cell>
          <cell r="F326" t="str">
            <v>M2</v>
          </cell>
          <cell r="G326">
            <v>1</v>
          </cell>
          <cell r="H326">
            <v>73.55</v>
          </cell>
          <cell r="I326">
            <v>73.55</v>
          </cell>
        </row>
        <row r="327">
          <cell r="D327">
            <v>1964</v>
          </cell>
          <cell r="E327" t="str">
            <v>IMPERMEABILIZAÇÃO COM MANTA ASFALTICA 3MM, CLASSE 2, ESTRUDADA COM REFORÇO DE NÃO TECIDO DE POLIESTER, INCLUSIVE APLICAÇÃO DE 1 DEMÃO DE PRIMER E PROTEÇÃO MECANICA TRAÇO 1:3</v>
          </cell>
          <cell r="F327" t="str">
            <v>M2</v>
          </cell>
          <cell r="G327">
            <v>1.4</v>
          </cell>
          <cell r="H327">
            <v>45.46</v>
          </cell>
          <cell r="I327">
            <v>63.643999999999998</v>
          </cell>
        </row>
        <row r="328">
          <cell r="D328">
            <v>2497</v>
          </cell>
          <cell r="E328" t="str">
            <v>ESCAVAÇÃO MANUAL DE VALA OU CAVA  EM MATERIAL DE 1° CATEGORIA, PROFUNDIDADE ATÉ 1,50M</v>
          </cell>
          <cell r="F328" t="str">
            <v>M3</v>
          </cell>
          <cell r="G328">
            <v>0.24</v>
          </cell>
          <cell r="H328">
            <v>34.92</v>
          </cell>
          <cell r="I328">
            <v>8.3808000000000007</v>
          </cell>
        </row>
        <row r="329">
          <cell r="D329">
            <v>2656</v>
          </cell>
          <cell r="E329" t="str">
            <v>LASTRO DE BRITA 1</v>
          </cell>
          <cell r="F329" t="str">
            <v>M3</v>
          </cell>
          <cell r="G329">
            <v>1</v>
          </cell>
          <cell r="H329">
            <v>96.46</v>
          </cell>
          <cell r="I329">
            <v>96.46</v>
          </cell>
        </row>
        <row r="330">
          <cell r="D330">
            <v>88309</v>
          </cell>
          <cell r="E330" t="str">
            <v>PEDREIRO COM ENCARGOS COMPLEMENTARES</v>
          </cell>
          <cell r="F330" t="str">
            <v>H</v>
          </cell>
          <cell r="G330">
            <v>0.1</v>
          </cell>
          <cell r="H330">
            <v>26.849394</v>
          </cell>
          <cell r="I330">
            <v>2.6849394000000002</v>
          </cell>
        </row>
        <row r="331">
          <cell r="D331">
            <v>88316</v>
          </cell>
          <cell r="E331" t="str">
            <v>SERVENTE COM ENCARGOS COMPLEMENTARES</v>
          </cell>
          <cell r="F331" t="str">
            <v>H</v>
          </cell>
          <cell r="G331">
            <v>0.1</v>
          </cell>
          <cell r="H331">
            <v>16.870282</v>
          </cell>
          <cell r="I331">
            <v>1.6870282000000001</v>
          </cell>
        </row>
        <row r="332">
          <cell r="D332">
            <v>1903</v>
          </cell>
          <cell r="E332" t="str">
            <v>ARGAMASSA CIMENTO E AREIA TRAÇO T-1 (1:3)- 1 SACO CIMENTO 50KG/ 3 PADIOLAS AREIA DIM. 0,35 X 0,45 X 0,23M - CONFECÇÃO MECANICA E TRANSPORTE</v>
          </cell>
          <cell r="F332" t="str">
            <v>M3</v>
          </cell>
          <cell r="G332">
            <v>5.0000000000000001E-3</v>
          </cell>
          <cell r="H332" t="str">
            <v>339,4</v>
          </cell>
          <cell r="I332">
            <v>1.6969999999999998</v>
          </cell>
        </row>
        <row r="333">
          <cell r="D333">
            <v>88309</v>
          </cell>
          <cell r="E333" t="str">
            <v>PEDREIRO COM ENCARGOS COMPLEMENTARES</v>
          </cell>
          <cell r="F333" t="str">
            <v>H</v>
          </cell>
          <cell r="G333">
            <v>0.6</v>
          </cell>
          <cell r="H333">
            <v>26.849394</v>
          </cell>
          <cell r="I333">
            <v>16.109636399999999</v>
          </cell>
        </row>
        <row r="334">
          <cell r="D334">
            <v>88316</v>
          </cell>
          <cell r="E334" t="str">
            <v>SERVENTE COM ENCARGOS COMPLEMENTARES</v>
          </cell>
          <cell r="F334" t="str">
            <v>H</v>
          </cell>
          <cell r="G334">
            <v>0.6</v>
          </cell>
          <cell r="H334">
            <v>16.870282</v>
          </cell>
          <cell r="I334">
            <v>10.1221692</v>
          </cell>
        </row>
        <row r="335">
          <cell r="D335">
            <v>1905</v>
          </cell>
          <cell r="E335" t="str">
            <v>ARGAMASSA CIMENTO E AREIA TRAÇO T-1(1:3), COM ADITIVO VEDACIT OU SIMILAR- 1 SACO CIMENTO 50KG/ 3 PADIOLAS AREIA DIM. 0,35 X 0,45 X 0,23M/ 2KG ADITIVO VEDACIT - CONFECÇÃO MECANICA E TRANSPORTE</v>
          </cell>
          <cell r="F335" t="str">
            <v>M3</v>
          </cell>
          <cell r="G335">
            <v>0.02</v>
          </cell>
          <cell r="H335">
            <v>446.63</v>
          </cell>
          <cell r="I335">
            <v>8.9326000000000008</v>
          </cell>
        </row>
        <row r="336">
          <cell r="D336">
            <v>71623</v>
          </cell>
          <cell r="E336" t="str">
            <v>CHAPIM DE CONCRETO APARENTE COM ACABAMENTO DESEMPENADO, FORMA DE COMPENSADO PLASTIFICADO (MADEIRIT) DE 14 X 10 CM, FUNDIDO NO LOCAL.</v>
          </cell>
          <cell r="F336" t="str">
            <v>M</v>
          </cell>
          <cell r="G336" t="str">
            <v/>
          </cell>
          <cell r="I336">
            <v>32.787127887399997</v>
          </cell>
        </row>
        <row r="337">
          <cell r="D337">
            <v>88262</v>
          </cell>
          <cell r="E337" t="str">
            <v>CARPINTEIRO DE FORMAS COM ENCARGOS COMPLEMENTARES</v>
          </cell>
          <cell r="F337" t="str">
            <v>H</v>
          </cell>
          <cell r="G337">
            <v>0.13</v>
          </cell>
          <cell r="H337">
            <v>28.175289999999997</v>
          </cell>
          <cell r="I337">
            <v>3.6627876999999995</v>
          </cell>
        </row>
        <row r="338">
          <cell r="D338">
            <v>88309</v>
          </cell>
          <cell r="E338" t="str">
            <v>PEDREIRO COM ENCARGOS COMPLEMENTARES</v>
          </cell>
          <cell r="F338" t="str">
            <v>H</v>
          </cell>
          <cell r="G338">
            <v>0.3</v>
          </cell>
          <cell r="H338">
            <v>26.849394</v>
          </cell>
          <cell r="I338">
            <v>8.0548181999999997</v>
          </cell>
        </row>
        <row r="339">
          <cell r="D339">
            <v>88316</v>
          </cell>
          <cell r="E339" t="str">
            <v>SERVENTE COM ENCARGOS COMPLEMENTARES</v>
          </cell>
          <cell r="F339" t="str">
            <v>H</v>
          </cell>
          <cell r="G339">
            <v>0.45</v>
          </cell>
          <cell r="H339">
            <v>16.870282</v>
          </cell>
          <cell r="I339">
            <v>7.5916268999999996</v>
          </cell>
        </row>
        <row r="340">
          <cell r="D340">
            <v>370</v>
          </cell>
          <cell r="E340" t="str">
            <v>AREIA MEDIA - POSTO JAZIDA/FORNECEDOR (RETIRADO NA JAZIDA, SEM TRANSPORTE)</v>
          </cell>
          <cell r="F340" t="str">
            <v>M3</v>
          </cell>
          <cell r="G340">
            <v>1.1745999999999999E-2</v>
          </cell>
          <cell r="H340" t="str">
            <v>65,00</v>
          </cell>
          <cell r="I340">
            <v>0.76349</v>
          </cell>
        </row>
        <row r="341">
          <cell r="D341">
            <v>1379</v>
          </cell>
          <cell r="E341" t="str">
            <v>CIMENTO PORTLAND COMPOSTO CP II-32</v>
          </cell>
          <cell r="F341" t="str">
            <v>KG</v>
          </cell>
          <cell r="G341">
            <v>3.83684</v>
          </cell>
          <cell r="H341" t="str">
            <v>0,51</v>
          </cell>
          <cell r="I341">
            <v>1.9567884</v>
          </cell>
        </row>
        <row r="342">
          <cell r="D342">
            <v>4721</v>
          </cell>
          <cell r="E342" t="str">
            <v>PEDRA BRITADA N.1 ( 9,5 A 19MM) POSTO PEDREIRA/FORNECEDOR, SEM FRETE</v>
          </cell>
          <cell r="F342" t="str">
            <v>M3</v>
          </cell>
          <cell r="G342">
            <v>8.1339999999999989E-3</v>
          </cell>
          <cell r="H342" t="str">
            <v>55,00</v>
          </cell>
          <cell r="I342">
            <v>0.44736999999999993</v>
          </cell>
        </row>
        <row r="343">
          <cell r="D343">
            <v>88316</v>
          </cell>
          <cell r="E343" t="str">
            <v>SERVENTE COM ENCARGOS COMPLEMENTARES</v>
          </cell>
          <cell r="F343" t="str">
            <v>H</v>
          </cell>
          <cell r="G343">
            <v>2.8419999999999997E-2</v>
          </cell>
          <cell r="H343">
            <v>16.870282</v>
          </cell>
          <cell r="I343">
            <v>0.47945341443999995</v>
          </cell>
        </row>
        <row r="344">
          <cell r="D344">
            <v>88377</v>
          </cell>
          <cell r="E344" t="str">
            <v>OPERADOR DE BETONEIRA ESTACIONARIA/MISR=TURADOR COM ENCARGOS COMPLEMENTARES</v>
          </cell>
          <cell r="F344" t="str">
            <v>H</v>
          </cell>
          <cell r="G344">
            <v>1.7920000000000002E-2</v>
          </cell>
          <cell r="H344">
            <v>20.551387999999996</v>
          </cell>
          <cell r="I344">
            <v>0.36828087295999995</v>
          </cell>
        </row>
        <row r="345">
          <cell r="D345">
            <v>89225</v>
          </cell>
          <cell r="E345" t="str">
            <v>BETONEIRA CAPACIDADE NOMINAL DE 600L, CAPACIDADE DE MISTURA 360L, MOTOR ELÉTRICO POTENCIA DE 4CV, SEM CARREGADOR- CHP DIURNO. AF_11/2014</v>
          </cell>
          <cell r="F345" t="str">
            <v>CHP</v>
          </cell>
          <cell r="G345">
            <v>9.2399999999999999E-3</v>
          </cell>
          <cell r="H345" t="str">
            <v>3,52</v>
          </cell>
          <cell r="I345">
            <v>3.25248E-2</v>
          </cell>
        </row>
        <row r="346">
          <cell r="D346">
            <v>89226</v>
          </cell>
          <cell r="E346" t="str">
            <v>BETONEIRA CAPACIDADE NOMINAL DE 600L, CAPACIDADE DE MISTURA 360L, MOTOR ELÉTRICO POTENCIA DE 4CV, SEM CARREGADOR- CHI DIURNO. AF_11/2015</v>
          </cell>
          <cell r="F346" t="str">
            <v>CHI</v>
          </cell>
          <cell r="G346">
            <v>8.6800000000000002E-3</v>
          </cell>
          <cell r="H346" t="str">
            <v>1,07</v>
          </cell>
          <cell r="I346">
            <v>9.2876E-3</v>
          </cell>
        </row>
        <row r="347">
          <cell r="D347">
            <v>337</v>
          </cell>
          <cell r="E347" t="str">
            <v>ARAME RECOZIDO 18 BWG, 1,25 MM (0,01 KG/M)</v>
          </cell>
          <cell r="F347" t="str">
            <v>KG</v>
          </cell>
          <cell r="G347">
            <v>0.02</v>
          </cell>
          <cell r="H347" t="str">
            <v>9,50</v>
          </cell>
          <cell r="I347">
            <v>0.19</v>
          </cell>
        </row>
        <row r="348">
          <cell r="D348">
            <v>1346</v>
          </cell>
          <cell r="E348" t="str">
            <v>CHAPA DE MADEIRA COMPENSADA PLASTIFICADA PARA FORMA DE CONCRETO, DE 2,20 x 1,10 M, E = 10 MM</v>
          </cell>
          <cell r="F348" t="str">
            <v>M2</v>
          </cell>
          <cell r="G348">
            <v>0.2</v>
          </cell>
          <cell r="H348" t="str">
            <v>21,42</v>
          </cell>
          <cell r="I348">
            <v>4.2840000000000007</v>
          </cell>
        </row>
        <row r="349">
          <cell r="D349">
            <v>5075</v>
          </cell>
          <cell r="E349" t="str">
            <v>PREGO DE ACO POLIDO COM CABECA 18 X 30 (2 3/4 X 10)</v>
          </cell>
          <cell r="F349" t="str">
            <v>KG</v>
          </cell>
          <cell r="G349">
            <v>0.02</v>
          </cell>
          <cell r="H349" t="str">
            <v>8,11</v>
          </cell>
          <cell r="I349">
            <v>0.16219999999999998</v>
          </cell>
        </row>
        <row r="350">
          <cell r="D350">
            <v>6189</v>
          </cell>
          <cell r="E350" t="str">
            <v>TABUA MADEIRA 2A QUALIDADE 2,5 X 30,0CM (1 X 12") NAO APARELHADA</v>
          </cell>
          <cell r="F350" t="str">
            <v>M</v>
          </cell>
          <cell r="G350">
            <v>0.13</v>
          </cell>
          <cell r="H350" t="str">
            <v>18,97</v>
          </cell>
          <cell r="I350">
            <v>2.4661</v>
          </cell>
        </row>
        <row r="351">
          <cell r="D351">
            <v>10567</v>
          </cell>
          <cell r="E351" t="str">
            <v>TABUA MADEIRA 3A QUALIDADE 2,5 X 23,0CM (1 X 9") NAO APARELHADA</v>
          </cell>
          <cell r="F351" t="str">
            <v>M</v>
          </cell>
          <cell r="G351">
            <v>0.18</v>
          </cell>
          <cell r="H351" t="str">
            <v>12,88</v>
          </cell>
          <cell r="I351">
            <v>2.3184</v>
          </cell>
        </row>
        <row r="352">
          <cell r="D352">
            <v>92565</v>
          </cell>
          <cell r="E352" t="str">
            <v>FABRICAÇÃO E INSTALAÇÃO DE ESTRUTURA PONTALETADA DE MADEIRA NÃO APARELHADA PARA TELHADOS COM ATÉ 2 ÁGUAS E PARA TELHA CERÂMICA OU DE CONCRETO, INCLUSO TRANSPORTE VERTICAL. AF_12/2015</v>
          </cell>
          <cell r="F352" t="str">
            <v>M2</v>
          </cell>
          <cell r="G352" t="str">
            <v/>
          </cell>
          <cell r="I352">
            <v>30.816889757999999</v>
          </cell>
        </row>
        <row r="353">
          <cell r="D353">
            <v>88239</v>
          </cell>
          <cell r="E353" t="str">
            <v>AJUDANTE DE CARPINTEIRO COM ENCARGOS COMPLEMENTARES</v>
          </cell>
          <cell r="F353" t="str">
            <v>H</v>
          </cell>
          <cell r="G353">
            <v>0.13800000000000001</v>
          </cell>
          <cell r="H353">
            <v>21.476025999999997</v>
          </cell>
          <cell r="I353">
            <v>2.9636915880000001</v>
          </cell>
        </row>
        <row r="354">
          <cell r="D354">
            <v>88262</v>
          </cell>
          <cell r="E354" t="str">
            <v>CARPINTEIRO DE FORMAS COM ENCARGOS COMPLEMENTARES</v>
          </cell>
          <cell r="F354" t="str">
            <v>H</v>
          </cell>
          <cell r="G354">
            <v>0.373</v>
          </cell>
          <cell r="H354">
            <v>28.175289999999997</v>
          </cell>
          <cell r="I354">
            <v>10.50938317</v>
          </cell>
        </row>
        <row r="355">
          <cell r="D355">
            <v>93281</v>
          </cell>
          <cell r="E355" t="str">
            <v>GUINCHO ELÉTRICO DE COLUNA, CAPACIDADE 400 KG, COM MOTO FREIO, MOTOR TRIFÁSICO DE 1,25 CV - CHP DIURNO. AF_03/2016</v>
          </cell>
          <cell r="F355" t="str">
            <v>CHP</v>
          </cell>
          <cell r="G355">
            <v>7.0000000000000001E-3</v>
          </cell>
          <cell r="H355" t="str">
            <v>18,61</v>
          </cell>
          <cell r="I355">
            <v>0.13027</v>
          </cell>
        </row>
        <row r="356">
          <cell r="D356">
            <v>93282</v>
          </cell>
          <cell r="E356" t="str">
            <v>GUINCHO ELÉTRICO DE COLUNA, CAPACIDADE 400 KG, COM MOTO FREIO, MOTOR TRIFÁSICO DE 1,25 CV - CHI DIURNO. AF_03/2016</v>
          </cell>
          <cell r="F356" t="str">
            <v>CHI</v>
          </cell>
          <cell r="G356">
            <v>1.03E-2</v>
          </cell>
          <cell r="H356" t="str">
            <v>17,85</v>
          </cell>
          <cell r="I356">
            <v>0.18385500000000002</v>
          </cell>
        </row>
        <row r="357">
          <cell r="D357">
            <v>4425</v>
          </cell>
          <cell r="E357" t="str">
            <v>VIGA DE MADEIRA NAO APARELHADA 6 X 12 CM, MACARANDUBA, ANGELIM OU EQUIVALENTE DA REGIAO</v>
          </cell>
          <cell r="F357" t="str">
            <v>M</v>
          </cell>
          <cell r="G357">
            <v>0.222</v>
          </cell>
          <cell r="H357" t="str">
            <v>19,83</v>
          </cell>
          <cell r="I357">
            <v>4.4022600000000001</v>
          </cell>
        </row>
        <row r="358">
          <cell r="D358">
            <v>4430</v>
          </cell>
          <cell r="E358" t="str">
            <v>CAIBRO DE MADEIRA NAO APARELHADA *5 X 6* CM, MACARANDUBA, ANGELIM OU EQUIVALENTE DA REGIAO</v>
          </cell>
          <cell r="F358" t="str">
            <v>M</v>
          </cell>
          <cell r="G358">
            <v>0.55600000000000005</v>
          </cell>
          <cell r="H358" t="str">
            <v>10,23</v>
          </cell>
          <cell r="I358">
            <v>5.6878800000000007</v>
          </cell>
        </row>
        <row r="359">
          <cell r="D359">
            <v>4472</v>
          </cell>
          <cell r="E359" t="str">
            <v>VIGA DE MADEIRA NAO APARELHADA *6 X 16* CM, MACARANDUBA, ANGELIM OU EQUIVALENTE DA REGIAO</v>
          </cell>
          <cell r="F359" t="str">
            <v>M</v>
          </cell>
          <cell r="G359">
            <v>0.185</v>
          </cell>
          <cell r="H359" t="str">
            <v>26,99</v>
          </cell>
          <cell r="I359">
            <v>4.99315</v>
          </cell>
        </row>
        <row r="360">
          <cell r="D360">
            <v>5075</v>
          </cell>
          <cell r="E360" t="str">
            <v>PREGO DE ACO POLIDO COM CABECA 18 X 30 (2 3/4 X 10)</v>
          </cell>
          <cell r="F360" t="str">
            <v>KG</v>
          </cell>
          <cell r="G360">
            <v>0.24</v>
          </cell>
          <cell r="H360" t="str">
            <v>8,11</v>
          </cell>
          <cell r="I360">
            <v>1.9463999999999997</v>
          </cell>
        </row>
        <row r="361">
          <cell r="D361">
            <v>304</v>
          </cell>
          <cell r="E361" t="str">
            <v>RUFO DE CONCRETO ARMADO FCK= 20MPA I= 30CM E H=5CM</v>
          </cell>
          <cell r="F361" t="str">
            <v>M</v>
          </cell>
          <cell r="I361">
            <v>30.612422000000002</v>
          </cell>
        </row>
        <row r="362">
          <cell r="D362">
            <v>1886</v>
          </cell>
          <cell r="E362" t="str">
            <v>PREGO 1 1/2" X 13 (15 X 18)</v>
          </cell>
          <cell r="F362" t="str">
            <v>KG</v>
          </cell>
          <cell r="G362">
            <v>0.01</v>
          </cell>
          <cell r="H362">
            <v>4.0999999999999996</v>
          </cell>
          <cell r="I362">
            <v>4.0999999999999995E-2</v>
          </cell>
        </row>
        <row r="363">
          <cell r="D363">
            <v>337</v>
          </cell>
          <cell r="E363" t="str">
            <v>ARAME RECOZIDO 18 BWG, 1,25 MM (0,01 KG/M)</v>
          </cell>
          <cell r="F363" t="str">
            <v>KG</v>
          </cell>
          <cell r="G363">
            <v>7.8E-2</v>
          </cell>
          <cell r="H363" t="str">
            <v>9,50</v>
          </cell>
          <cell r="I363">
            <v>0.74099999999999999</v>
          </cell>
        </row>
        <row r="364">
          <cell r="D364">
            <v>367</v>
          </cell>
          <cell r="E364" t="str">
            <v>AREIA GROSSA - POSTO JAZODA/FORNECEDOR (RETIRADO NA JAZIDA, SEM TRANSPORTE)</v>
          </cell>
          <cell r="F364" t="str">
            <v>M3</v>
          </cell>
          <cell r="G364">
            <v>1E-3</v>
          </cell>
          <cell r="H364" t="str">
            <v>65,75</v>
          </cell>
          <cell r="I364">
            <v>6.5750000000000003E-2</v>
          </cell>
        </row>
        <row r="365">
          <cell r="D365">
            <v>88262</v>
          </cell>
          <cell r="E365" t="str">
            <v>CARPINTEIRO DE FORMAS COM ENCARGOS COMPLEMENTARES</v>
          </cell>
          <cell r="F365" t="str">
            <v>H</v>
          </cell>
          <cell r="G365">
            <v>0.2</v>
          </cell>
          <cell r="H365">
            <v>28.175289999999997</v>
          </cell>
          <cell r="I365">
            <v>5.6350579999999999</v>
          </cell>
        </row>
        <row r="366">
          <cell r="D366">
            <v>1379</v>
          </cell>
          <cell r="E366" t="str">
            <v>CIMENTO PORTLAND COMPOSTO CP II-32</v>
          </cell>
          <cell r="F366" t="str">
            <v>KG</v>
          </cell>
          <cell r="G366">
            <v>5</v>
          </cell>
          <cell r="H366" t="str">
            <v>0,51</v>
          </cell>
          <cell r="I366">
            <v>2.5499999999999998</v>
          </cell>
        </row>
        <row r="367">
          <cell r="D367">
            <v>4721</v>
          </cell>
          <cell r="E367" t="str">
            <v>PEDRA BRITADA N.1 (9,5 A 19MM) POSTO PEDREIRA/ FORNECEDOR, SEM FRETE</v>
          </cell>
          <cell r="F367" t="str">
            <v>M3</v>
          </cell>
          <cell r="G367">
            <v>1.2999999999999999E-2</v>
          </cell>
          <cell r="H367" t="str">
            <v>55,00</v>
          </cell>
          <cell r="I367">
            <v>0.71499999999999997</v>
          </cell>
        </row>
        <row r="368">
          <cell r="D368">
            <v>88309</v>
          </cell>
          <cell r="E368" t="str">
            <v>PEDREIRO COM ENCARGOS COMPLEMENTARES</v>
          </cell>
          <cell r="F368" t="str">
            <v>H</v>
          </cell>
          <cell r="G368">
            <v>0.4</v>
          </cell>
          <cell r="H368">
            <v>26.849394</v>
          </cell>
          <cell r="I368">
            <v>10.739757600000001</v>
          </cell>
        </row>
        <row r="369">
          <cell r="D369">
            <v>88316</v>
          </cell>
          <cell r="E369" t="str">
            <v>SERVENTE COM ENCARGOS COMPLEMENTARES</v>
          </cell>
          <cell r="F369" t="str">
            <v>H</v>
          </cell>
          <cell r="G369">
            <v>0.2</v>
          </cell>
          <cell r="H369">
            <v>16.870282</v>
          </cell>
          <cell r="I369">
            <v>3.3740564000000002</v>
          </cell>
        </row>
        <row r="370">
          <cell r="D370">
            <v>10567</v>
          </cell>
          <cell r="E370" t="str">
            <v>TABUA MADEIRA 3A QUALIDADE 2,5 X 23,0CM (1 X 9") NAO APARELHADA</v>
          </cell>
          <cell r="F370" t="str">
            <v>M</v>
          </cell>
          <cell r="G370">
            <v>3.5000000000000003E-2</v>
          </cell>
          <cell r="H370" t="str">
            <v>12,88</v>
          </cell>
          <cell r="I370">
            <v>0.45080000000000009</v>
          </cell>
        </row>
        <row r="371">
          <cell r="D371">
            <v>140</v>
          </cell>
          <cell r="E371" t="str">
            <v>AÇO CA - 50 Ø 6,3 A 12,5MM. INCLUSIVE CORTE, DOBRAGEM, MONTAGEM E COLOCAÇÃO DE FERRAGENS NAS FORMAS, PARA SUPERESTRUTURAS E FUNDAÇÕES</v>
          </cell>
          <cell r="F371" t="str">
            <v>KG</v>
          </cell>
          <cell r="G371">
            <v>1</v>
          </cell>
          <cell r="H371">
            <v>6.3</v>
          </cell>
          <cell r="I371">
            <v>6.3</v>
          </cell>
        </row>
        <row r="372">
          <cell r="D372">
            <v>94207</v>
          </cell>
          <cell r="E372" t="str">
            <v>TELHAMENTO COM TELHA ONDULADA DE FIBROCIMENTO E = 6 MM, COM RECOBRIMENTO LATERAL DE 1/4 DE ONDA PARA TELHADO COM INCLINAÇÃO MAIOR QUE 10°, COM ATÉ 2 ÁGUAS, INCLUSO IÇAMENTO. AF_06/2016</v>
          </cell>
          <cell r="F372" t="str">
            <v>M2</v>
          </cell>
          <cell r="G372" t="str">
            <v/>
          </cell>
          <cell r="I372">
            <v>36.50661642</v>
          </cell>
        </row>
        <row r="373">
          <cell r="D373">
            <v>88316</v>
          </cell>
          <cell r="E373" t="str">
            <v>SERVENTE COM ENCARGOS COMPLEMENTARES</v>
          </cell>
          <cell r="F373" t="str">
            <v>H</v>
          </cell>
          <cell r="G373">
            <v>0.125</v>
          </cell>
          <cell r="H373">
            <v>16.870282</v>
          </cell>
          <cell r="I373">
            <v>2.1087852499999999</v>
          </cell>
        </row>
        <row r="374">
          <cell r="D374">
            <v>88323</v>
          </cell>
          <cell r="E374" t="str">
            <v>TELHADISTA COM ENCARGOS COMPLEMENTARES</v>
          </cell>
          <cell r="F374" t="str">
            <v>H</v>
          </cell>
          <cell r="G374">
            <v>0.113</v>
          </cell>
          <cell r="H374">
            <v>24.68609</v>
          </cell>
          <cell r="I374">
            <v>2.7895281700000001</v>
          </cell>
        </row>
        <row r="375">
          <cell r="D375">
            <v>93287</v>
          </cell>
          <cell r="E375" t="str">
            <v>GUINDASTE HIDRÁULICO AUTOPROPELIDO, COM LANÇA TELESCÓPICA 40 M, CAPACIDADE MÁXIMA 60 T, POTÊNCIA 260 KW - CHP DIURNO. AF_03/2016</v>
          </cell>
          <cell r="F375" t="str">
            <v>CHP</v>
          </cell>
          <cell r="G375">
            <v>1.6999999999999999E-3</v>
          </cell>
          <cell r="H375" t="str">
            <v>302,05</v>
          </cell>
          <cell r="I375">
            <v>0.51348499999999997</v>
          </cell>
        </row>
        <row r="376">
          <cell r="D376">
            <v>93288</v>
          </cell>
          <cell r="E376" t="str">
            <v>GUINDASTE HIDRÁULICO AUTOPROPELIDO, COM LANÇA TELESCÓPICA 40 M, CAPACIDADE MÁXIMA 60 T, POTÊNCIA 260 KW - CHI DIURNO. AF_03/2016</v>
          </cell>
          <cell r="F376" t="str">
            <v>CHI</v>
          </cell>
          <cell r="G376">
            <v>2.3999999999999998E-3</v>
          </cell>
          <cell r="H376" t="str">
            <v>89,32</v>
          </cell>
          <cell r="I376">
            <v>0.21436799999999998</v>
          </cell>
        </row>
        <row r="377">
          <cell r="D377">
            <v>1607</v>
          </cell>
          <cell r="E377" t="str">
            <v>CONJUNTO ARRUELAS DE VEDACAO 5/16" PARA TELHA FIBROCIMENTO (UMA ARRUELA METALICA E UMA ARRUELA PVC - CONICAS)</v>
          </cell>
          <cell r="F377" t="str">
            <v>CJ</v>
          </cell>
          <cell r="G377">
            <v>1.27</v>
          </cell>
          <cell r="H377" t="str">
            <v>0,16</v>
          </cell>
          <cell r="I377">
            <v>0.20320000000000002</v>
          </cell>
        </row>
        <row r="378">
          <cell r="D378">
            <v>4302</v>
          </cell>
          <cell r="E378" t="str">
            <v>PARAFUSO ZINCADO ROSCA SOBERBA, CABECA SEXTAVADA, 5/16 " X 250 MM, PARA FIXACAO DE TELHA EM MADEIRA</v>
          </cell>
          <cell r="F378" t="str">
            <v>UN</v>
          </cell>
          <cell r="G378">
            <v>1.27</v>
          </cell>
          <cell r="H378" t="str">
            <v>2,40</v>
          </cell>
          <cell r="I378">
            <v>3.048</v>
          </cell>
        </row>
        <row r="379">
          <cell r="D379">
            <v>7194</v>
          </cell>
          <cell r="E379" t="str">
            <v>TELHA DE FIBROCIMENTO ONDULADA E = 6 MM, DE 2,44 X 1,10 M (SEM AMIANTO)</v>
          </cell>
          <cell r="F379" t="str">
            <v>M2</v>
          </cell>
          <cell r="G379">
            <v>1.2749999999999999</v>
          </cell>
          <cell r="H379" t="str">
            <v>21,67</v>
          </cell>
          <cell r="I379">
            <v>27.629249999999999</v>
          </cell>
        </row>
        <row r="380">
          <cell r="D380">
            <v>4517</v>
          </cell>
          <cell r="E380" t="str">
            <v>RESINA SILICÔNICA (NITOBOND - AR) OU SIMILAR</v>
          </cell>
          <cell r="F380" t="str">
            <v>LT</v>
          </cell>
          <cell r="I380">
            <v>40.321065600000004</v>
          </cell>
        </row>
        <row r="381">
          <cell r="D381">
            <v>4181</v>
          </cell>
          <cell r="E381" t="str">
            <v>RESINA SILICÔNICA ( WB 11 DA SHERING WILLIANS OU SIMILAR)</v>
          </cell>
          <cell r="F381" t="str">
            <v>LT</v>
          </cell>
          <cell r="G381">
            <v>0.75</v>
          </cell>
          <cell r="H381" t="str">
            <v>17,39</v>
          </cell>
          <cell r="I381">
            <v>13.0425</v>
          </cell>
        </row>
        <row r="382">
          <cell r="D382">
            <v>88310</v>
          </cell>
          <cell r="E382" t="str">
            <v>PINTOR COM ENCARGOS COMPLEMENTARES</v>
          </cell>
          <cell r="F382" t="str">
            <v>H</v>
          </cell>
          <cell r="G382">
            <v>0.6</v>
          </cell>
          <cell r="H382">
            <v>28.593994000000002</v>
          </cell>
          <cell r="I382">
            <v>17.156396400000002</v>
          </cell>
        </row>
        <row r="383">
          <cell r="D383">
            <v>88316</v>
          </cell>
          <cell r="E383" t="str">
            <v>SERVENTE COM ENCARGOS COMPLEMENTARES</v>
          </cell>
          <cell r="F383" t="str">
            <v>H</v>
          </cell>
          <cell r="G383">
            <v>0.6</v>
          </cell>
          <cell r="H383">
            <v>16.870282</v>
          </cell>
          <cell r="I383">
            <v>10.1221692</v>
          </cell>
        </row>
        <row r="384">
          <cell r="E384" t="str">
            <v xml:space="preserve">PORTAS </v>
          </cell>
        </row>
        <row r="385">
          <cell r="D385">
            <v>739333</v>
          </cell>
          <cell r="E385" t="str">
            <v>PORTA DE FERRO TIPO VENEZIANA, DE ABRIR, SEM BANDEIRA SEM FERRAGENS</v>
          </cell>
          <cell r="F385" t="str">
            <v>M2</v>
          </cell>
          <cell r="I385">
            <v>406.00024286963998</v>
          </cell>
        </row>
        <row r="386">
          <cell r="D386">
            <v>39022</v>
          </cell>
          <cell r="E386" t="str">
            <v>PORTA DE ABRIR EM AÇO TIPO VENEZIANA, COM FUNDO ANTICORROSIVO/ PRIMER DE PROTEÇÃO, SEM GUARNIÇÃO/ALIZAR/VISTA, 87X210CM</v>
          </cell>
          <cell r="F386" t="str">
            <v>UN</v>
          </cell>
          <cell r="G386">
            <v>0.59519999999999995</v>
          </cell>
          <cell r="H386" t="str">
            <v>558,51</v>
          </cell>
          <cell r="I386">
            <v>332.42515199999997</v>
          </cell>
        </row>
        <row r="387">
          <cell r="D387">
            <v>88316</v>
          </cell>
          <cell r="E387" t="str">
            <v>SERVENTE COM ENCARGOS COMPLEMENTARES</v>
          </cell>
          <cell r="F387" t="str">
            <v>H</v>
          </cell>
          <cell r="G387">
            <v>4.2</v>
          </cell>
          <cell r="H387">
            <v>16.870282</v>
          </cell>
          <cell r="I387">
            <v>70.855184399999999</v>
          </cell>
        </row>
        <row r="388">
          <cell r="D388">
            <v>370</v>
          </cell>
          <cell r="E388" t="str">
            <v>AREIA MEDIA - POSTO JAZIDA/FORNECEDOR (RETIRADO NA JAZIDA, SEM TRANSPORTE)</v>
          </cell>
          <cell r="F388" t="str">
            <v>M3</v>
          </cell>
          <cell r="G388">
            <v>7.1999999999999998E-3</v>
          </cell>
          <cell r="H388" t="str">
            <v>65,00</v>
          </cell>
          <cell r="I388">
            <v>0.46799999999999997</v>
          </cell>
        </row>
        <row r="389">
          <cell r="D389">
            <v>1106</v>
          </cell>
          <cell r="E389" t="str">
            <v>CAL HIDRATADA CH-I PARA ARGAMASSAS</v>
          </cell>
          <cell r="F389" t="str">
            <v>KG</v>
          </cell>
          <cell r="G389">
            <v>0.48138000000000003</v>
          </cell>
          <cell r="H389" t="str">
            <v>0,90</v>
          </cell>
          <cell r="I389">
            <v>0.43324200000000002</v>
          </cell>
        </row>
        <row r="390">
          <cell r="D390">
            <v>1379</v>
          </cell>
          <cell r="E390" t="str">
            <v>CIMENTO PORTLAND COMPOSTO CP II-32</v>
          </cell>
          <cell r="F390" t="str">
            <v>KG</v>
          </cell>
          <cell r="G390">
            <v>1.8452400000000002</v>
          </cell>
          <cell r="H390" t="str">
            <v>0,51</v>
          </cell>
          <cell r="I390">
            <v>0.94107240000000014</v>
          </cell>
        </row>
        <row r="391">
          <cell r="D391">
            <v>88316</v>
          </cell>
          <cell r="E391" t="str">
            <v>SERVENTE COM ENCARGOS COMPLEMENTARES</v>
          </cell>
          <cell r="F391" t="str">
            <v>H</v>
          </cell>
          <cell r="G391">
            <v>5.2020000000000004E-2</v>
          </cell>
          <cell r="H391">
            <v>16.870282</v>
          </cell>
          <cell r="I391">
            <v>0.87759206964000003</v>
          </cell>
        </row>
        <row r="392">
          <cell r="D392">
            <v>739333</v>
          </cell>
          <cell r="E392" t="str">
            <v>PORTA DE FERRO TIPO VENEZIANA, DE ABRIR, SEM BANDEIRA SEM FERRAGENS</v>
          </cell>
          <cell r="F392" t="str">
            <v>M2</v>
          </cell>
          <cell r="I392">
            <v>406.00024286963998</v>
          </cell>
        </row>
        <row r="393">
          <cell r="D393">
            <v>39022</v>
          </cell>
          <cell r="E393" t="str">
            <v>PORTA DE ABRIR EM AÇO TIPO VENEZIANA, COM FUNDO ANTICORROSIVO/ PRIMER DE PROTEÇÃO, SEM GUARNIÇÃO/ALIZAR/VISTA, 87X210CM</v>
          </cell>
          <cell r="F393" t="str">
            <v>UN</v>
          </cell>
          <cell r="G393">
            <v>0.59519999999999995</v>
          </cell>
          <cell r="H393" t="str">
            <v>558,51</v>
          </cell>
          <cell r="I393">
            <v>332.42515199999997</v>
          </cell>
        </row>
        <row r="394">
          <cell r="D394">
            <v>88316</v>
          </cell>
          <cell r="E394" t="str">
            <v>SERVENTE COM ENCARGOS COMPLEMENTARES</v>
          </cell>
          <cell r="F394" t="str">
            <v>H</v>
          </cell>
          <cell r="G394">
            <v>4.2</v>
          </cell>
          <cell r="H394">
            <v>16.870282</v>
          </cell>
          <cell r="I394">
            <v>70.855184399999999</v>
          </cell>
        </row>
        <row r="395">
          <cell r="D395">
            <v>370</v>
          </cell>
          <cell r="E395" t="str">
            <v>AREIA MEDIA - POSTO JAZIDA/FORNECEDOR (RETIRADO NA JAZIDA, SEM TRANSPORTE)</v>
          </cell>
          <cell r="F395" t="str">
            <v>M3</v>
          </cell>
          <cell r="G395">
            <v>7.1999999999999998E-3</v>
          </cell>
          <cell r="H395" t="str">
            <v>65,00</v>
          </cell>
          <cell r="I395">
            <v>0.46799999999999997</v>
          </cell>
        </row>
        <row r="396">
          <cell r="D396">
            <v>1106</v>
          </cell>
          <cell r="E396" t="str">
            <v>CAL HIDRATADA CH-I PARA ARGAMASSAS</v>
          </cell>
          <cell r="F396" t="str">
            <v>KG</v>
          </cell>
          <cell r="G396">
            <v>0.48138000000000003</v>
          </cell>
          <cell r="H396" t="str">
            <v>0,90</v>
          </cell>
          <cell r="I396">
            <v>0.43324200000000002</v>
          </cell>
        </row>
        <row r="397">
          <cell r="D397">
            <v>1379</v>
          </cell>
          <cell r="E397" t="str">
            <v>CIMENTO PORTLAND COMPOSTO CP II-32</v>
          </cell>
          <cell r="F397" t="str">
            <v>KG</v>
          </cell>
          <cell r="G397">
            <v>1.8452400000000002</v>
          </cell>
          <cell r="H397" t="str">
            <v>0,51</v>
          </cell>
          <cell r="I397">
            <v>0.94107240000000014</v>
          </cell>
        </row>
        <row r="398">
          <cell r="D398">
            <v>88316</v>
          </cell>
          <cell r="E398" t="str">
            <v>SERVENTE COM ENCARGOS COMPLEMENTARES</v>
          </cell>
          <cell r="F398" t="str">
            <v>H</v>
          </cell>
          <cell r="G398">
            <v>5.2020000000000004E-2</v>
          </cell>
          <cell r="H398">
            <v>16.870282</v>
          </cell>
          <cell r="I398">
            <v>0.87759206964000003</v>
          </cell>
        </row>
        <row r="399">
          <cell r="D399">
            <v>8375</v>
          </cell>
          <cell r="E399" t="str">
            <v>PORTA EM MADEIRA COMPENSADA (CANELA), LISA, SEMI-ÔCA, 1,20X2,10M , DUAS FOLHAS, COM VISOR 40X50CM, INCLUISVE BATENTES E FERRAGENS, EXCLUSIVE VIDROS</v>
          </cell>
          <cell r="F399" t="str">
            <v>UN</v>
          </cell>
          <cell r="I399">
            <v>796.97036628000001</v>
          </cell>
        </row>
        <row r="400">
          <cell r="D400">
            <v>848</v>
          </cell>
          <cell r="E400" t="str">
            <v>DOBRADIÇA FERRO GALVANIZADO 3" X 3" SEM ANEIS</v>
          </cell>
          <cell r="F400" t="str">
            <v>UN</v>
          </cell>
          <cell r="G400">
            <v>6</v>
          </cell>
          <cell r="H400" t="str">
            <v>6,05</v>
          </cell>
          <cell r="I400">
            <v>36.299999999999997</v>
          </cell>
        </row>
        <row r="401">
          <cell r="D401">
            <v>8144</v>
          </cell>
          <cell r="E401" t="str">
            <v>PORTA EM MADEIRA COMPENSADA CANELA, LISA, SEMI-ÔCA- 60X210X3,5CM, COM VISOR 0,16M2, INCLUSIVE VIDRO 4MM</v>
          </cell>
          <cell r="F401" t="str">
            <v>UN</v>
          </cell>
          <cell r="G401">
            <v>2</v>
          </cell>
          <cell r="H401">
            <v>172.07</v>
          </cell>
          <cell r="I401">
            <v>344.14</v>
          </cell>
        </row>
        <row r="402">
          <cell r="D402">
            <v>11766</v>
          </cell>
          <cell r="E402" t="str">
            <v>FECHADURA PADO, LINHA ZAMAC, MODELO MAGNUM, MAÇANETA EM ZAMAC, ROSETA, TESTA E CONTRASTE EM AÇO INOXIDAVEL, CILINDRO EM ZAMAC, REF. 931-80 E, SIMILAR OU SUPERIOR</v>
          </cell>
          <cell r="F402" t="str">
            <v>UN</v>
          </cell>
          <cell r="G402">
            <v>1</v>
          </cell>
          <cell r="H402" t="str">
            <v>21,23</v>
          </cell>
          <cell r="I402">
            <v>21.23</v>
          </cell>
        </row>
        <row r="403">
          <cell r="D403">
            <v>88262</v>
          </cell>
          <cell r="E403" t="str">
            <v>CARPINTEIRO DE FORMAS COM ENCARGOS COMPLEMENTARES</v>
          </cell>
          <cell r="F403" t="str">
            <v>H</v>
          </cell>
          <cell r="G403">
            <v>3.75</v>
          </cell>
          <cell r="H403">
            <v>28.175289999999997</v>
          </cell>
          <cell r="I403">
            <v>105.65733749999998</v>
          </cell>
        </row>
        <row r="404">
          <cell r="D404">
            <v>3108</v>
          </cell>
          <cell r="E404" t="str">
            <v>FECHO DE EMBUTIR, TIPO UNHA, COMANDO COM ALAVANCA, EM LATÃO CROMADO, 22CM, PARA PORTAS E JANELAS - INCLUI PARAFUSOS</v>
          </cell>
          <cell r="F404" t="str">
            <v>UN</v>
          </cell>
          <cell r="G404">
            <v>2</v>
          </cell>
          <cell r="H404" t="str">
            <v>18,56</v>
          </cell>
          <cell r="I404">
            <v>37.119999999999997</v>
          </cell>
        </row>
        <row r="405">
          <cell r="D405">
            <v>5075</v>
          </cell>
          <cell r="E405" t="str">
            <v>PREGO DE AÇO POLIDO COM CABEÇA 18 X 30 (2 3/4 X 10)</v>
          </cell>
          <cell r="F405" t="str">
            <v>KG</v>
          </cell>
          <cell r="G405">
            <v>4.0000000000000001E-3</v>
          </cell>
          <cell r="H405" t="str">
            <v>8,11</v>
          </cell>
          <cell r="I405">
            <v>3.2439999999999997E-2</v>
          </cell>
        </row>
        <row r="406">
          <cell r="D406">
            <v>88316</v>
          </cell>
          <cell r="E406" t="str">
            <v>SERVENTE COM ENCARGOS COMPLEMENTARES</v>
          </cell>
          <cell r="F406" t="str">
            <v>H</v>
          </cell>
          <cell r="G406">
            <v>3.75</v>
          </cell>
          <cell r="H406">
            <v>16.870282</v>
          </cell>
          <cell r="I406">
            <v>63.263557499999997</v>
          </cell>
        </row>
        <row r="407">
          <cell r="D407">
            <v>1770</v>
          </cell>
          <cell r="E407" t="str">
            <v>BATENTE EM MADEIRA DE LEI L=0,14M (CAIXÃO), INCLUINDO 02 JOGOS DE ALIZAR</v>
          </cell>
          <cell r="F407" t="str">
            <v>M</v>
          </cell>
          <cell r="G407">
            <v>5.4</v>
          </cell>
          <cell r="H407">
            <v>34.36</v>
          </cell>
          <cell r="I407">
            <v>185.54400000000001</v>
          </cell>
        </row>
        <row r="408">
          <cell r="D408">
            <v>370</v>
          </cell>
          <cell r="E408" t="str">
            <v>AREIA MEDIA - POSTO JAZIDA/FORNECEDOR (RETIRADO NA JAZIDA, SEM TRANSPORTE)</v>
          </cell>
          <cell r="F408" t="str">
            <v>M3</v>
          </cell>
          <cell r="G408">
            <v>1.0800000000000001E-2</v>
          </cell>
          <cell r="H408" t="str">
            <v>65,00</v>
          </cell>
          <cell r="I408">
            <v>0.70200000000000007</v>
          </cell>
        </row>
        <row r="409">
          <cell r="D409">
            <v>1379</v>
          </cell>
          <cell r="E409" t="str">
            <v>CIMENTO PORTLAND COMPOSTO CP II-32</v>
          </cell>
          <cell r="F409" t="str">
            <v>KG</v>
          </cell>
          <cell r="G409">
            <v>4.5220000000000002</v>
          </cell>
          <cell r="H409" t="str">
            <v>0,51</v>
          </cell>
          <cell r="I409">
            <v>2.3062200000000002</v>
          </cell>
        </row>
        <row r="410">
          <cell r="D410">
            <v>88316</v>
          </cell>
          <cell r="E410" t="str">
            <v>SERVENTE COM ENCARGOS COMPLEMENTARES</v>
          </cell>
          <cell r="F410" t="str">
            <v>H</v>
          </cell>
          <cell r="G410">
            <v>0.04</v>
          </cell>
          <cell r="H410">
            <v>16.870282</v>
          </cell>
          <cell r="I410">
            <v>0.67481128000000001</v>
          </cell>
        </row>
        <row r="411">
          <cell r="D411">
            <v>3764</v>
          </cell>
          <cell r="E411" t="str">
            <v>PORTA EM MADEIRA COMPENSADA (CANELA), LISA, SEMI-ÔCA, 0,80 X 2,10 M, REVESTIDA COM FÓRMICA, INCLUSIVE BATENTES E FERRAGENS</v>
          </cell>
          <cell r="F411" t="str">
            <v>UN</v>
          </cell>
          <cell r="I411">
            <v>645.46063349999997</v>
          </cell>
        </row>
        <row r="412">
          <cell r="D412">
            <v>1807</v>
          </cell>
          <cell r="E412" t="str">
            <v>PORTA EM MADEIRA COMPENSADA CANELA, LISA, SEMI-ÔCA - 80 X (160 A 210) X 3,5CM</v>
          </cell>
          <cell r="F412" t="str">
            <v>UN</v>
          </cell>
          <cell r="G412">
            <v>1</v>
          </cell>
          <cell r="H412" t="str">
            <v>148,26</v>
          </cell>
          <cell r="I412">
            <v>148.26</v>
          </cell>
        </row>
        <row r="413">
          <cell r="D413">
            <v>88262</v>
          </cell>
          <cell r="E413" t="str">
            <v>CARPINTEIRO DE FORMAS COM ENCARGOS COMPLEMENTARES</v>
          </cell>
          <cell r="F413" t="str">
            <v>H</v>
          </cell>
          <cell r="G413">
            <v>6.15</v>
          </cell>
          <cell r="H413">
            <v>28.175289999999997</v>
          </cell>
          <cell r="I413">
            <v>173.27803349999999</v>
          </cell>
        </row>
        <row r="414">
          <cell r="D414">
            <v>1339</v>
          </cell>
          <cell r="E414" t="str">
            <v>COLA A BASE DE RESINA  SINTETICA PARA CHAPA  DE LAMINADO MELAMINICO</v>
          </cell>
          <cell r="F414" t="str">
            <v>KG</v>
          </cell>
          <cell r="G414">
            <v>0.67</v>
          </cell>
          <cell r="H414" t="str">
            <v>20,04</v>
          </cell>
          <cell r="I414">
            <v>13.4268</v>
          </cell>
        </row>
        <row r="415">
          <cell r="D415">
            <v>1341</v>
          </cell>
          <cell r="E415" t="str">
            <v>CHAPA DE LAMINADO MELAMINICO, TEXTURIZADO, DE * 1,25 X 3,08*M, E=0,8MM</v>
          </cell>
          <cell r="F415" t="str">
            <v>M2</v>
          </cell>
          <cell r="G415">
            <v>3.36</v>
          </cell>
          <cell r="H415" t="str">
            <v>22,26</v>
          </cell>
          <cell r="I415">
            <v>74.793599999999998</v>
          </cell>
        </row>
        <row r="416">
          <cell r="D416">
            <v>5075</v>
          </cell>
          <cell r="E416" t="str">
            <v>PREGO DE AÇO POLIDO COM CABEÇA 18 X 30 (2 3/4 X 10)</v>
          </cell>
          <cell r="F416" t="str">
            <v>KG</v>
          </cell>
          <cell r="G416">
            <v>0.02</v>
          </cell>
          <cell r="H416" t="str">
            <v>8,11</v>
          </cell>
          <cell r="I416">
            <v>0.16219999999999998</v>
          </cell>
        </row>
        <row r="417">
          <cell r="D417">
            <v>1769</v>
          </cell>
          <cell r="E417" t="str">
            <v>BATENTE EM MADEIRA DE LEI L=0,14M (CAIXÃO), PARA PORTAS DE 0,60 A 1,00M DE LARGURA, H= 2,20M, INCLUSO 02 JOGOS DE ALIZAR</v>
          </cell>
          <cell r="F417" t="str">
            <v>UN</v>
          </cell>
          <cell r="G417">
            <v>1</v>
          </cell>
          <cell r="H417">
            <v>169.13</v>
          </cell>
          <cell r="I417">
            <v>169.13</v>
          </cell>
        </row>
        <row r="418">
          <cell r="D418">
            <v>3518</v>
          </cell>
          <cell r="E418" t="str">
            <v>FECHADURA PADO, LINHA ECOINOX, MODELO CHOPIN, MAÇANETA, ROSETA, REF. 596-90</v>
          </cell>
          <cell r="F418" t="str">
            <v>UN</v>
          </cell>
          <cell r="G418">
            <v>1</v>
          </cell>
          <cell r="H418" t="str">
            <v>2,48</v>
          </cell>
          <cell r="I418">
            <v>2.48</v>
          </cell>
        </row>
        <row r="419">
          <cell r="D419">
            <v>8957</v>
          </cell>
          <cell r="E419" t="str">
            <v>DOBRADIÇA DE FERRO CROMADO 3" X 2 1/2" COM ANEIS E PARAFUSOS</v>
          </cell>
          <cell r="F419" t="str">
            <v>UN</v>
          </cell>
          <cell r="G419">
            <v>3</v>
          </cell>
          <cell r="H419">
            <v>21.31</v>
          </cell>
          <cell r="I419">
            <v>63.929999999999993</v>
          </cell>
        </row>
        <row r="420">
          <cell r="D420">
            <v>36253</v>
          </cell>
          <cell r="E420" t="str">
            <v>PORTA EM MADEIRA COMPENSADA (CANELA), LISA, SEMI-ÔCA, ( 0,60 X 1,60 A 1,80M), REVESTIDA COM FÓRMICA, INCLUSIVE BATENTES E FERRAGENS (LIVRE/OCUPADO)</v>
          </cell>
          <cell r="F420" t="str">
            <v>UN</v>
          </cell>
          <cell r="I420">
            <v>917.35756249999997</v>
          </cell>
        </row>
        <row r="421">
          <cell r="D421">
            <v>88262</v>
          </cell>
          <cell r="E421" t="str">
            <v>CARPINTEIRO DE FORMAS COM ENCARGOS COMPLEMENTARES</v>
          </cell>
          <cell r="F421" t="str">
            <v>H</v>
          </cell>
          <cell r="G421">
            <v>6.25</v>
          </cell>
          <cell r="H421">
            <v>28.175289999999997</v>
          </cell>
          <cell r="I421">
            <v>176.09556249999997</v>
          </cell>
        </row>
        <row r="422">
          <cell r="D422">
            <v>1339</v>
          </cell>
          <cell r="E422" t="str">
            <v>COLA A BASE DE RESINA  SINTETICA PARA CHAPA  DE LAMINADO MELAMINICO</v>
          </cell>
          <cell r="F422" t="str">
            <v>KG</v>
          </cell>
          <cell r="G422">
            <v>0.5</v>
          </cell>
          <cell r="H422" t="str">
            <v>20,04</v>
          </cell>
          <cell r="I422">
            <v>10.02</v>
          </cell>
        </row>
        <row r="423">
          <cell r="D423">
            <v>1341</v>
          </cell>
          <cell r="E423" t="str">
            <v>CHAPA DE LAMINADO MELAMINICO, TEXTURIZADO, DE * 1,25 X 3,08*M, E=0,8MM</v>
          </cell>
          <cell r="F423" t="str">
            <v>M2</v>
          </cell>
          <cell r="G423">
            <v>2.2000000000000002</v>
          </cell>
          <cell r="H423" t="str">
            <v>22,26</v>
          </cell>
          <cell r="I423">
            <v>48.972000000000008</v>
          </cell>
        </row>
        <row r="424">
          <cell r="D424">
            <v>5020</v>
          </cell>
          <cell r="E424" t="str">
            <v>PORTA DE MADEIRA, FOLHA MEDIA (NBR 15930) DE 60 X 210CM, E= 35MM, NUCLEO SARRAFEADO, CAPA LISA EM HDF, ACABAMENTO LAMINADO NATURAL PARA VERNIZ</v>
          </cell>
          <cell r="F424" t="str">
            <v>UN</v>
          </cell>
          <cell r="G424">
            <v>1</v>
          </cell>
          <cell r="H424" t="str">
            <v>174,10</v>
          </cell>
          <cell r="I424">
            <v>174.1</v>
          </cell>
        </row>
        <row r="425">
          <cell r="D425">
            <v>1769</v>
          </cell>
          <cell r="E425" t="str">
            <v>BATENTE EM MADEIRA DE LEI L=0,14M (CAIXÃO), PARA PORTAS DE 0,60 A 1,00M DE LARGURA, H= 2,20M, INCLUSO 02 JOGOS DE ALIZAR</v>
          </cell>
          <cell r="F425" t="str">
            <v>UN</v>
          </cell>
          <cell r="G425">
            <v>1</v>
          </cell>
          <cell r="H425">
            <v>169.13</v>
          </cell>
          <cell r="I425">
            <v>169.13</v>
          </cell>
        </row>
        <row r="426">
          <cell r="D426">
            <v>7756</v>
          </cell>
          <cell r="E426" t="str">
            <v>FECHADURA PADO, TIPO TARJETA LIVRE/OCUPADO, REF. 032-CR, BOTÃO 26,5MM, CROMADA (OU SIMILAR)</v>
          </cell>
          <cell r="F426" t="str">
            <v>UN</v>
          </cell>
          <cell r="G426">
            <v>1</v>
          </cell>
          <cell r="H426" t="str">
            <v>275,11</v>
          </cell>
          <cell r="I426">
            <v>275.11</v>
          </cell>
        </row>
        <row r="427">
          <cell r="D427">
            <v>8957</v>
          </cell>
          <cell r="E427" t="str">
            <v>DOBRADIÇA DE FERRO CROMADO 3" X 2 1/2" COM ANEIS E PARAFUSOS</v>
          </cell>
          <cell r="F427" t="str">
            <v>UN</v>
          </cell>
          <cell r="G427">
            <v>3</v>
          </cell>
          <cell r="H427">
            <v>21.31</v>
          </cell>
          <cell r="I427">
            <v>63.929999999999993</v>
          </cell>
        </row>
        <row r="428">
          <cell r="D428">
            <v>3764</v>
          </cell>
          <cell r="E428" t="str">
            <v>PORTA EM MADEIRA COMPENSADA (CANELA), LISA, SEMI-ÔCA, 0,80 X 2,10 M, REVESTIDA COM FÓRMICA, INCLUSIVE BATENTES E FERRAGENS</v>
          </cell>
          <cell r="F428" t="str">
            <v>UN</v>
          </cell>
          <cell r="I428">
            <v>645.46063349999997</v>
          </cell>
        </row>
        <row r="429">
          <cell r="D429">
            <v>1807</v>
          </cell>
          <cell r="E429" t="str">
            <v>PORTA EM MADEIRA COMPENSADA CANELA, LISA, SEMI-ÔCA - 80 X (160 A 210) X 3,5CM</v>
          </cell>
          <cell r="F429" t="str">
            <v>UN</v>
          </cell>
          <cell r="G429">
            <v>1</v>
          </cell>
          <cell r="H429" t="str">
            <v>148,26</v>
          </cell>
          <cell r="I429">
            <v>148.26</v>
          </cell>
        </row>
        <row r="430">
          <cell r="D430">
            <v>88262</v>
          </cell>
          <cell r="E430" t="str">
            <v>CARPINTEIRO DE FORMAS COM ENCARGOS COMPLEMENTARES</v>
          </cell>
          <cell r="F430" t="str">
            <v>H</v>
          </cell>
          <cell r="G430">
            <v>6.15</v>
          </cell>
          <cell r="H430">
            <v>28.175289999999997</v>
          </cell>
          <cell r="I430">
            <v>173.27803349999999</v>
          </cell>
        </row>
        <row r="431">
          <cell r="D431">
            <v>1339</v>
          </cell>
          <cell r="E431" t="str">
            <v>COLA A BASE DE RESINA  SINTETICA PARA CHAPA  DE LAMINADO MELAMINICO</v>
          </cell>
          <cell r="F431" t="str">
            <v>KG</v>
          </cell>
          <cell r="G431">
            <v>0.67</v>
          </cell>
          <cell r="H431" t="str">
            <v>20,04</v>
          </cell>
          <cell r="I431">
            <v>13.4268</v>
          </cell>
        </row>
        <row r="432">
          <cell r="D432">
            <v>1341</v>
          </cell>
          <cell r="E432" t="str">
            <v>CHAPA DE LAMINADO MELAMINICO, TEXTURIZADO, DE * 1,25 X 3,08*M, E=0,8MM</v>
          </cell>
          <cell r="F432" t="str">
            <v>M2</v>
          </cell>
          <cell r="G432">
            <v>3.36</v>
          </cell>
          <cell r="H432" t="str">
            <v>22,26</v>
          </cell>
          <cell r="I432">
            <v>74.793599999999998</v>
          </cell>
        </row>
        <row r="433">
          <cell r="D433">
            <v>5075</v>
          </cell>
          <cell r="E433" t="str">
            <v>PREGO DE AÇO POLIDO COM CABEÇA 18 X 30 (2 3/4 X 10)</v>
          </cell>
          <cell r="F433" t="str">
            <v>KG</v>
          </cell>
          <cell r="G433">
            <v>0.02</v>
          </cell>
          <cell r="H433" t="str">
            <v>8,11</v>
          </cell>
          <cell r="I433">
            <v>0.16219999999999998</v>
          </cell>
        </row>
        <row r="434">
          <cell r="D434">
            <v>1769</v>
          </cell>
          <cell r="E434" t="str">
            <v>BATENTE EM MADEIRA DE LEI L=0,14M (CAIXÃO), PARA PORTAS DE 0,60 A 1,00M DE LARGURA, H= 2,20M, INCLUSO 02 JOGOS DE ALIZAR</v>
          </cell>
          <cell r="F434" t="str">
            <v>UN</v>
          </cell>
          <cell r="G434">
            <v>1</v>
          </cell>
          <cell r="H434">
            <v>169.13</v>
          </cell>
          <cell r="I434">
            <v>169.13</v>
          </cell>
        </row>
        <row r="435">
          <cell r="D435">
            <v>3518</v>
          </cell>
          <cell r="E435" t="str">
            <v>FECHADURA PADO, LINHA ECOINOX, MODELO CHOPIN, MAÇANETA, ROSETA, REF. 596-90</v>
          </cell>
          <cell r="F435" t="str">
            <v>UN</v>
          </cell>
          <cell r="G435">
            <v>1</v>
          </cell>
          <cell r="H435" t="str">
            <v>2,48</v>
          </cell>
          <cell r="I435">
            <v>2.48</v>
          </cell>
        </row>
        <row r="436">
          <cell r="D436">
            <v>8957</v>
          </cell>
          <cell r="E436" t="str">
            <v>DOBRADIÇA DE FERRO CROMADO 3" X 2 1/2" COM ANEIS E PARAFUSOS</v>
          </cell>
          <cell r="F436" t="str">
            <v>UN</v>
          </cell>
          <cell r="G436">
            <v>3</v>
          </cell>
          <cell r="H436">
            <v>21.31</v>
          </cell>
          <cell r="I436">
            <v>63.929999999999993</v>
          </cell>
        </row>
        <row r="437">
          <cell r="D437">
            <v>9982</v>
          </cell>
          <cell r="E437" t="str">
            <v>PORTA EM MADEIRA COMPENSADA (CANELA), LISA, SEMI-ÔCA, 0,90 X 2,10M, REVESTIDA COM FÓRMICA, INCLUISVE BATENTES E FERRAGENS</v>
          </cell>
          <cell r="F437" t="str">
            <v>UN</v>
          </cell>
          <cell r="I437">
            <v>805.39303349999989</v>
          </cell>
        </row>
        <row r="438">
          <cell r="D438">
            <v>1808</v>
          </cell>
          <cell r="E438" t="str">
            <v>PORTA EM MADEIRA COMPENSADA CANELA, LISA, SEMI-ÔCA - 90 X (180 A 210) X 3,5CM</v>
          </cell>
          <cell r="F438" t="str">
            <v>UN</v>
          </cell>
          <cell r="G438">
            <v>1</v>
          </cell>
          <cell r="H438" t="str">
            <v>297,24</v>
          </cell>
          <cell r="I438">
            <v>297.24</v>
          </cell>
        </row>
        <row r="439">
          <cell r="D439">
            <v>88262</v>
          </cell>
          <cell r="E439" t="str">
            <v>CARPINTEIRO DE FORMAS COM ENCARGOS COMPLEMENTARES</v>
          </cell>
          <cell r="F439" t="str">
            <v>H</v>
          </cell>
          <cell r="G439">
            <v>6.15</v>
          </cell>
          <cell r="H439">
            <v>28.175289999999997</v>
          </cell>
          <cell r="I439">
            <v>173.27803349999999</v>
          </cell>
        </row>
        <row r="440">
          <cell r="D440">
            <v>1339</v>
          </cell>
          <cell r="E440" t="str">
            <v>COLA A BASE DE RESINA  SINTETICA PARA CHAPA  DE LAMINADO MELAMINICO</v>
          </cell>
          <cell r="F440" t="str">
            <v>KG</v>
          </cell>
          <cell r="G440">
            <v>0.75</v>
          </cell>
          <cell r="H440" t="str">
            <v>20,04</v>
          </cell>
          <cell r="I440">
            <v>15.03</v>
          </cell>
        </row>
        <row r="441">
          <cell r="D441">
            <v>1341</v>
          </cell>
          <cell r="E441" t="str">
            <v>CHAPA DE LAMINADO MELAMINICO, TEXTURIZADO, DE * 1,25 X 3,08*M, E=0,8MM</v>
          </cell>
          <cell r="F441" t="str">
            <v>M2</v>
          </cell>
          <cell r="G441">
            <v>3.78</v>
          </cell>
          <cell r="H441" t="str">
            <v>22,26</v>
          </cell>
          <cell r="I441">
            <v>84.142800000000008</v>
          </cell>
        </row>
        <row r="442">
          <cell r="D442">
            <v>5075</v>
          </cell>
          <cell r="E442" t="str">
            <v>PREGO DE AÇO POLIDO COM CABEÇA 18 X 30 (2 3/4 X 10)</v>
          </cell>
          <cell r="F442" t="str">
            <v>KG</v>
          </cell>
          <cell r="G442">
            <v>0.02</v>
          </cell>
          <cell r="H442" t="str">
            <v>8,11</v>
          </cell>
          <cell r="I442">
            <v>0.16219999999999998</v>
          </cell>
        </row>
        <row r="443">
          <cell r="D443">
            <v>1769</v>
          </cell>
          <cell r="E443" t="str">
            <v>BATENTE EM MADEIRA DE LEI L=0,14M (CAIXÃO), PARA PORTAS DE 0,60 A 1,00M DE LARGURA, H= 2,20M, INCLUSO 02 JOGOS DE ALIZAR</v>
          </cell>
          <cell r="F443" t="str">
            <v>UN</v>
          </cell>
          <cell r="G443">
            <v>1</v>
          </cell>
          <cell r="H443">
            <v>169.13</v>
          </cell>
          <cell r="I443">
            <v>169.13</v>
          </cell>
        </row>
        <row r="444">
          <cell r="D444">
            <v>3518</v>
          </cell>
          <cell r="E444" t="str">
            <v>FECHADURA PADO, LINHA ECOINOX, MODELO CHOPIN, MAÇANETA, ROSETA, REF. 596-90</v>
          </cell>
          <cell r="F444" t="str">
            <v>UN</v>
          </cell>
          <cell r="G444">
            <v>1</v>
          </cell>
          <cell r="H444" t="str">
            <v>2,48</v>
          </cell>
          <cell r="I444">
            <v>2.48</v>
          </cell>
        </row>
        <row r="445">
          <cell r="D445">
            <v>8957</v>
          </cell>
          <cell r="E445" t="str">
            <v>DOBRADIÇA DE FERRO CROMADO 3" X 2 1/2" COM ANEIS E PARAFUSOS</v>
          </cell>
          <cell r="F445" t="str">
            <v>UN</v>
          </cell>
          <cell r="G445">
            <v>3</v>
          </cell>
          <cell r="H445">
            <v>21.31</v>
          </cell>
          <cell r="I445">
            <v>63.929999999999993</v>
          </cell>
        </row>
        <row r="446">
          <cell r="E446" t="str">
            <v>P1 - CF PORTA CORTA FOGO COM BARRA ANTIPÂNICO - 1,60x2,10m - 01 UND</v>
          </cell>
          <cell r="F446" t="str">
            <v>M2</v>
          </cell>
          <cell r="I446">
            <v>583.81109351999999</v>
          </cell>
        </row>
        <row r="447">
          <cell r="D447">
            <v>12929</v>
          </cell>
          <cell r="E447" t="str">
            <v>PORTA CORTA FOGO, DUAS FOLHAS, ABRIR, CLASSE P90, DA DKS OU SIMILAR - INCLUSIVE BATENTE</v>
          </cell>
          <cell r="F447" t="str">
            <v>M2</v>
          </cell>
          <cell r="G447">
            <v>1</v>
          </cell>
          <cell r="H447">
            <v>484.24</v>
          </cell>
          <cell r="I447">
            <v>484.24</v>
          </cell>
        </row>
        <row r="448">
          <cell r="D448">
            <v>370</v>
          </cell>
          <cell r="E448" t="str">
            <v>AREIA MEDIA - POSTO JAZIDA/FORNECEDOR (RETIRADO NA JAZIDA, SEM TRANSPORTE)</v>
          </cell>
          <cell r="F448" t="str">
            <v>M3</v>
          </cell>
          <cell r="G448">
            <v>0.01</v>
          </cell>
          <cell r="H448" t="str">
            <v>65,00</v>
          </cell>
          <cell r="I448">
            <v>0.65</v>
          </cell>
        </row>
        <row r="449">
          <cell r="D449">
            <v>1379</v>
          </cell>
          <cell r="E449" t="str">
            <v>CIMENTO PORTLAND COMPOSTO CP II-32</v>
          </cell>
          <cell r="F449" t="str">
            <v>KG</v>
          </cell>
          <cell r="G449">
            <v>4.5999999999999996</v>
          </cell>
          <cell r="H449" t="str">
            <v>0,51</v>
          </cell>
          <cell r="I449">
            <v>2.3459999999999996</v>
          </cell>
        </row>
        <row r="450">
          <cell r="D450">
            <v>4721</v>
          </cell>
          <cell r="E450" t="str">
            <v>PEDRA BRITADA N.1 (9,5 A 19MM) POSTO PEDREIRA/FORNECEDOR, SEM FRETE</v>
          </cell>
          <cell r="F450" t="str">
            <v>M3</v>
          </cell>
          <cell r="G450">
            <v>0.01</v>
          </cell>
          <cell r="H450">
            <v>62</v>
          </cell>
          <cell r="I450">
            <v>0.62</v>
          </cell>
        </row>
        <row r="451">
          <cell r="D451">
            <v>88309</v>
          </cell>
          <cell r="E451" t="str">
            <v>PEDREIRO COM ENCARGOS COMPLEMENTARES</v>
          </cell>
          <cell r="F451" t="str">
            <v>H</v>
          </cell>
          <cell r="G451">
            <v>2.38</v>
          </cell>
          <cell r="H451">
            <v>26.849394</v>
          </cell>
          <cell r="I451">
            <v>63.90155772</v>
          </cell>
        </row>
        <row r="452">
          <cell r="D452">
            <v>88316</v>
          </cell>
          <cell r="E452" t="str">
            <v>SERVENTE COM ENCARGOS COMPLEMENTARES</v>
          </cell>
          <cell r="F452" t="str">
            <v>H</v>
          </cell>
          <cell r="G452">
            <v>1.9</v>
          </cell>
          <cell r="H452">
            <v>16.870282</v>
          </cell>
          <cell r="I452">
            <v>32.053535799999999</v>
          </cell>
        </row>
        <row r="453">
          <cell r="E453" t="str">
            <v>JANELAS</v>
          </cell>
        </row>
        <row r="454">
          <cell r="D454">
            <v>94586</v>
          </cell>
          <cell r="E454" t="str">
            <v>JANELA DE ALUMÍNIO 6 FOLHAS, FIXAÇÃO COM ARGAMASSA, COM VIDROS, PADRONIZADA. AF_07/2016</v>
          </cell>
          <cell r="F454" t="str">
            <v>M2</v>
          </cell>
          <cell r="I454">
            <v>428.01438891552004</v>
          </cell>
        </row>
        <row r="455">
          <cell r="D455">
            <v>88309</v>
          </cell>
          <cell r="E455" t="str">
            <v>PEDREIRO COM ENCARGOS COMPLEMENTARES</v>
          </cell>
          <cell r="F455" t="str">
            <v>H</v>
          </cell>
          <cell r="G455">
            <v>1.9610000000000001</v>
          </cell>
          <cell r="H455">
            <v>26.849394</v>
          </cell>
          <cell r="I455">
            <v>52.651661634</v>
          </cell>
        </row>
        <row r="456">
          <cell r="D456">
            <v>88316</v>
          </cell>
          <cell r="E456" t="str">
            <v>SERVENTE COM ENCARGOS COMPLEMENTARES</v>
          </cell>
          <cell r="F456" t="str">
            <v>H</v>
          </cell>
          <cell r="G456">
            <v>0.98099999999999998</v>
          </cell>
          <cell r="H456">
            <v>16.870282</v>
          </cell>
          <cell r="I456">
            <v>16.549746641999999</v>
          </cell>
        </row>
        <row r="457">
          <cell r="D457">
            <v>370</v>
          </cell>
          <cell r="E457" t="str">
            <v>AREIA MEDIA - POSTO JAZIDA/FORNECEDOR (RETIRADO NA JAZIDA, SEM TRANSPORTE)</v>
          </cell>
          <cell r="F457" t="str">
            <v>M3</v>
          </cell>
          <cell r="G457">
            <v>8.0499999999999999E-3</v>
          </cell>
          <cell r="H457" t="str">
            <v>65,00</v>
          </cell>
          <cell r="I457">
            <v>0.52324999999999999</v>
          </cell>
        </row>
        <row r="458">
          <cell r="D458">
            <v>1379</v>
          </cell>
          <cell r="E458" t="str">
            <v>CIMENTO PORTLAND COMPOSTO CP II-32</v>
          </cell>
          <cell r="F458" t="str">
            <v>KG</v>
          </cell>
          <cell r="G458">
            <v>3.09057</v>
          </cell>
          <cell r="H458" t="str">
            <v>0,51</v>
          </cell>
          <cell r="I458">
            <v>1.5761906999999999</v>
          </cell>
        </row>
        <row r="459">
          <cell r="D459">
            <v>88316</v>
          </cell>
          <cell r="E459" t="str">
            <v>SERVENTE COM ENCARGOS COMPLEMENTARES</v>
          </cell>
          <cell r="F459" t="str">
            <v>H</v>
          </cell>
          <cell r="G459">
            <v>5.9360000000000003E-2</v>
          </cell>
          <cell r="H459">
            <v>16.870282</v>
          </cell>
          <cell r="I459">
            <v>1.0014199395200001</v>
          </cell>
        </row>
        <row r="460">
          <cell r="D460">
            <v>34372</v>
          </cell>
          <cell r="E460" t="str">
            <v>JANELA ALUMINIO DE CORRER 1,20 X 1,50 (AXL) M COM 6 FOLHAS (4 VENEZIANAS E 2 VIDROS) INCLUSO GUARNICAO</v>
          </cell>
          <cell r="F460" t="str">
            <v>UN</v>
          </cell>
          <cell r="G460">
            <v>0.55600000000000005</v>
          </cell>
          <cell r="H460" t="str">
            <v>639,77</v>
          </cell>
          <cell r="I460">
            <v>355.71212000000003</v>
          </cell>
        </row>
        <row r="461">
          <cell r="D461" t="str">
            <v>COMP 001</v>
          </cell>
          <cell r="E461" t="str">
            <v>GUICHÊ PARA PASSAGEM DE MATERIAL - GC1 - AÇO INOX C/ VIDRO LISO 6mm - 0,55x0,40m</v>
          </cell>
          <cell r="F461" t="str">
            <v>UND</v>
          </cell>
          <cell r="I461">
            <v>2216.2949520000002</v>
          </cell>
        </row>
        <row r="462">
          <cell r="D462">
            <v>12759</v>
          </cell>
          <cell r="E462" t="str">
            <v>Chapa aco inox aisi 304 numero 9 (e = 4 mm), acabamento numero 1 (laminado a quente, fosco)</v>
          </cell>
          <cell r="F462" t="str">
            <v>M2</v>
          </cell>
          <cell r="G462">
            <v>2.6400000000000006</v>
          </cell>
          <cell r="H462" t="str">
            <v>479,84</v>
          </cell>
          <cell r="I462">
            <v>1266.7776000000001</v>
          </cell>
        </row>
        <row r="463">
          <cell r="D463">
            <v>8118</v>
          </cell>
          <cell r="E463" t="str">
            <v>Isopor-eps f1, anti-chama, e= 25mm</v>
          </cell>
          <cell r="F463" t="str">
            <v>M2</v>
          </cell>
          <cell r="G463">
            <v>2.6400000000000006</v>
          </cell>
          <cell r="H463">
            <v>8.75</v>
          </cell>
          <cell r="I463">
            <v>23.100000000000005</v>
          </cell>
        </row>
        <row r="464">
          <cell r="D464">
            <v>12795</v>
          </cell>
          <cell r="E464" t="str">
            <v>Porta em alumínio, cor N/P/B, tipo moldura-vidro, inclusive caixilho, dobradiças ou roldanas e fechadura, exclusive vidro</v>
          </cell>
          <cell r="F464" t="str">
            <v>M2</v>
          </cell>
          <cell r="G464">
            <v>0.60500000000000009</v>
          </cell>
          <cell r="H464">
            <v>245</v>
          </cell>
          <cell r="I464">
            <v>148.22500000000002</v>
          </cell>
        </row>
        <row r="465">
          <cell r="D465">
            <v>2432</v>
          </cell>
          <cell r="E465" t="str">
            <v>Dobradica em aco/ferro, 3 1/2" x 3", e= 1,9 a 2 mm, com anel, cromado ou zincado, tampa bola, com parafusos</v>
          </cell>
          <cell r="F465" t="str">
            <v>UND</v>
          </cell>
          <cell r="G465">
            <v>2</v>
          </cell>
          <cell r="H465" t="str">
            <v>31,19</v>
          </cell>
          <cell r="I465">
            <v>62.38</v>
          </cell>
        </row>
        <row r="466">
          <cell r="D466">
            <v>10505</v>
          </cell>
          <cell r="E466" t="str">
            <v>Vidro temperado incolor e = 6 mm, sem colocacao</v>
          </cell>
          <cell r="F466" t="str">
            <v>M2</v>
          </cell>
          <cell r="G466">
            <v>0.60500000000000009</v>
          </cell>
          <cell r="H466" t="str">
            <v>140,12</v>
          </cell>
          <cell r="I466">
            <v>84.772600000000011</v>
          </cell>
        </row>
        <row r="467">
          <cell r="D467">
            <v>11522</v>
          </cell>
          <cell r="E467" t="str">
            <v>Puxador concha de embutir para janela / porta de correr, emlatao cromado, com furo central para chave e furos para parafusos, *40 x 100* mm (largura x altura) - sem fechadura</v>
          </cell>
          <cell r="F467" t="str">
            <v>UND</v>
          </cell>
          <cell r="G467">
            <v>2</v>
          </cell>
          <cell r="H467" t="str">
            <v>11,87</v>
          </cell>
          <cell r="I467">
            <v>23.74</v>
          </cell>
        </row>
        <row r="468">
          <cell r="D468">
            <v>10418</v>
          </cell>
          <cell r="E468" t="str">
            <v xml:space="preserve"> Fecho eletromagnetico HDL mod.FEC-91LA, espelho longo trinco ajustável, p/embutir no batente, p/portas madeira ou metal</v>
          </cell>
          <cell r="F468" t="str">
            <v>UND</v>
          </cell>
          <cell r="G468">
            <v>2</v>
          </cell>
          <cell r="H468">
            <v>44.06</v>
          </cell>
          <cell r="I468">
            <v>88.12</v>
          </cell>
        </row>
        <row r="469">
          <cell r="D469">
            <v>11963</v>
          </cell>
          <cell r="E469" t="str">
            <v>Parafuso de aco tipo chumbador parabolt, diametro 1/2", comprimento 75 mm</v>
          </cell>
          <cell r="F469" t="str">
            <v>UND</v>
          </cell>
          <cell r="G469">
            <v>8</v>
          </cell>
          <cell r="H469" t="str">
            <v>3,84</v>
          </cell>
          <cell r="I469">
            <v>30.72</v>
          </cell>
        </row>
        <row r="470">
          <cell r="D470">
            <v>39961</v>
          </cell>
          <cell r="E470" t="str">
            <v>Silicone acetico uso geral incolor 280 g</v>
          </cell>
          <cell r="F470" t="str">
            <v>UND</v>
          </cell>
          <cell r="G470">
            <v>1</v>
          </cell>
          <cell r="H470" t="str">
            <v>10,23</v>
          </cell>
          <cell r="I470">
            <v>10.23</v>
          </cell>
        </row>
        <row r="471">
          <cell r="D471">
            <v>88315</v>
          </cell>
          <cell r="E471" t="str">
            <v>SERRALHEIRO COM ENCARGOS COMPLEMENTARES</v>
          </cell>
          <cell r="F471" t="str">
            <v>H</v>
          </cell>
          <cell r="G471">
            <v>8</v>
          </cell>
          <cell r="H471">
            <v>26.988962000000001</v>
          </cell>
          <cell r="I471">
            <v>215.91169600000001</v>
          </cell>
        </row>
        <row r="472">
          <cell r="D472">
            <v>88309</v>
          </cell>
          <cell r="E472" t="str">
            <v>PEDREIRO COM ENCARGOS COMPLEMENTARES</v>
          </cell>
          <cell r="F472" t="str">
            <v>H</v>
          </cell>
          <cell r="G472">
            <v>6</v>
          </cell>
          <cell r="H472">
            <v>26.849394</v>
          </cell>
          <cell r="I472">
            <v>161.09636399999999</v>
          </cell>
        </row>
        <row r="473">
          <cell r="D473">
            <v>88316</v>
          </cell>
          <cell r="E473" t="str">
            <v>SERVENTE COM ENCARGOS COMPLEMENTARES</v>
          </cell>
          <cell r="F473" t="str">
            <v>H</v>
          </cell>
          <cell r="G473">
            <v>6</v>
          </cell>
          <cell r="H473">
            <v>16.870282</v>
          </cell>
          <cell r="I473">
            <v>101.22169199999999</v>
          </cell>
        </row>
        <row r="474">
          <cell r="E474" t="str">
            <v>VIDROS</v>
          </cell>
        </row>
        <row r="475">
          <cell r="D475">
            <v>163</v>
          </cell>
          <cell r="E475" t="str">
            <v xml:space="preserve">ALVENARIA BLOCO DE VIDRO, DIM 20 X 20CM, COM ARGAMASSA TRAÇO T4 - 1:5 (CIMENTO/AREIA) COM JUNTA DE 1,0CM </v>
          </cell>
          <cell r="F475" t="str">
            <v>M2</v>
          </cell>
          <cell r="G475" t="str">
            <v/>
          </cell>
          <cell r="I475">
            <v>676.90032959679991</v>
          </cell>
        </row>
        <row r="476">
          <cell r="D476">
            <v>82</v>
          </cell>
          <cell r="E476" t="str">
            <v>AÇO CA - 60 4,2 A 9,5 MM</v>
          </cell>
          <cell r="F476" t="str">
            <v>KG</v>
          </cell>
          <cell r="G476">
            <v>0.6</v>
          </cell>
          <cell r="H476" t="str">
            <v>179,97</v>
          </cell>
          <cell r="I476">
            <v>107.982</v>
          </cell>
        </row>
        <row r="477">
          <cell r="D477">
            <v>715</v>
          </cell>
          <cell r="E477" t="str">
            <v>BLOCO DE VIDRO INCOLOR, CANELADO, DE *19 X 19 X 8* CM</v>
          </cell>
          <cell r="F477" t="str">
            <v>UN</v>
          </cell>
          <cell r="G477">
            <v>25</v>
          </cell>
          <cell r="H477" t="str">
            <v>15,55</v>
          </cell>
          <cell r="I477">
            <v>388.75</v>
          </cell>
        </row>
        <row r="478">
          <cell r="D478">
            <v>1380</v>
          </cell>
          <cell r="E478" t="str">
            <v>CIMENTO BRANCO</v>
          </cell>
          <cell r="F478" t="str">
            <v>KG</v>
          </cell>
          <cell r="G478">
            <v>0.25</v>
          </cell>
          <cell r="H478" t="str">
            <v>3,02</v>
          </cell>
          <cell r="I478">
            <v>0.755</v>
          </cell>
        </row>
        <row r="479">
          <cell r="D479">
            <v>88309</v>
          </cell>
          <cell r="E479" t="str">
            <v>PEDREIRO COM ENCARGOS COMPLEMENTARES</v>
          </cell>
          <cell r="F479" t="str">
            <v>H</v>
          </cell>
          <cell r="G479">
            <v>4</v>
          </cell>
          <cell r="H479">
            <v>26.849394</v>
          </cell>
          <cell r="I479">
            <v>107.397576</v>
          </cell>
        </row>
        <row r="480">
          <cell r="D480">
            <v>88316</v>
          </cell>
          <cell r="E480" t="str">
            <v>SERVENTE COMENCARGOS COMPLEMENTARES</v>
          </cell>
          <cell r="F480" t="str">
            <v>H</v>
          </cell>
          <cell r="G480">
            <v>4</v>
          </cell>
          <cell r="H480">
            <v>16.870282</v>
          </cell>
          <cell r="I480">
            <v>67.481127999999998</v>
          </cell>
        </row>
        <row r="481">
          <cell r="D481">
            <v>370</v>
          </cell>
          <cell r="E481" t="str">
            <v>AREIA MEDIA - POSTO JAZIDA/FORNECEDOR (RETIRADO NA JAZIDA, SEM TRANSPORTE)</v>
          </cell>
          <cell r="F481" t="str">
            <v>M3</v>
          </cell>
          <cell r="G481">
            <v>1.6848000000000002E-2</v>
          </cell>
          <cell r="H481" t="str">
            <v>65,00</v>
          </cell>
          <cell r="I481">
            <v>1.0951200000000001</v>
          </cell>
        </row>
        <row r="482">
          <cell r="D482">
            <v>1379</v>
          </cell>
          <cell r="E482" t="str">
            <v>CIMENTO PORTLAND COMPOSTO CP II-32</v>
          </cell>
          <cell r="F482" t="str">
            <v>KG</v>
          </cell>
          <cell r="G482">
            <v>4.68</v>
          </cell>
          <cell r="H482" t="str">
            <v>0,51</v>
          </cell>
          <cell r="I482">
            <v>2.3868</v>
          </cell>
        </row>
        <row r="483">
          <cell r="D483">
            <v>88316</v>
          </cell>
          <cell r="E483" t="str">
            <v>SERVENTE COM ENCARGOS COMPLEMENTARES</v>
          </cell>
          <cell r="F483" t="str">
            <v>H</v>
          </cell>
          <cell r="G483">
            <v>6.2399999999999997E-2</v>
          </cell>
          <cell r="H483">
            <v>16.870282</v>
          </cell>
          <cell r="I483">
            <v>1.0527055967999999</v>
          </cell>
        </row>
        <row r="484">
          <cell r="D484">
            <v>72176</v>
          </cell>
          <cell r="E484" t="str">
            <v>BLOCOS DE VIDRO TIPO XADREZ 20X10X8CM, ASSENTADO COM ARGAMASSA TRACO 1:3 (CIMENTO E AREIA GROSSA) PREPARO MECANICO, COM REJUNTAMENTO EM CIMENTO BRANCO E BARRAS DE ACO</v>
          </cell>
          <cell r="F484" t="str">
            <v>M2</v>
          </cell>
          <cell r="G484" t="str">
            <v/>
          </cell>
          <cell r="I484">
            <v>580.55888423018405</v>
          </cell>
        </row>
        <row r="485">
          <cell r="D485">
            <v>367</v>
          </cell>
          <cell r="E485" t="str">
            <v>AREIA GROSSA - POSTO JAZIDA/FORNECEDOR (RETIRADO NA JAZIDA, SEM TRANSPORTE)</v>
          </cell>
          <cell r="F485" t="str">
            <v>M3</v>
          </cell>
          <cell r="G485">
            <v>1.6535999999999999E-2</v>
          </cell>
          <cell r="H485" t="str">
            <v>65,75</v>
          </cell>
          <cell r="I485">
            <v>1.0872419999999998</v>
          </cell>
        </row>
        <row r="486">
          <cell r="D486">
            <v>1379</v>
          </cell>
          <cell r="E486" t="str">
            <v>CIMENTO PORTLAND COMPOSTO CP II-32</v>
          </cell>
          <cell r="F486" t="str">
            <v>KG</v>
          </cell>
          <cell r="G486">
            <v>6.3296999999999999</v>
          </cell>
          <cell r="H486" t="str">
            <v>0,51</v>
          </cell>
          <cell r="I486">
            <v>3.2281469999999999</v>
          </cell>
        </row>
        <row r="487">
          <cell r="D487">
            <v>88377</v>
          </cell>
          <cell r="E487" t="str">
            <v>OPERADOR DE BETONEIRA ESTACIONARIA/MISR=TURADOR COM ENCARGOS COMPLEMENTARES</v>
          </cell>
          <cell r="F487" t="str">
            <v>H</v>
          </cell>
          <cell r="G487">
            <v>6.6767999999999994E-2</v>
          </cell>
          <cell r="H487">
            <v>20.551387999999996</v>
          </cell>
          <cell r="I487">
            <v>1.3721750739839995</v>
          </cell>
        </row>
        <row r="488">
          <cell r="D488">
            <v>88830</v>
          </cell>
          <cell r="E488" t="str">
            <v>BETONEIRA CAPACIDADE NOMINAL DE 400L, CAPACIDADE DE MISTURA 280L, MOTOR ELETRICO TRIFASICO POTENCIA DE 2CV, SEM CARREGADOR CHP DIURNO. AF_10/2014</v>
          </cell>
          <cell r="F488" t="str">
            <v>CHP</v>
          </cell>
          <cell r="G488">
            <v>1.5599999999999999E-2</v>
          </cell>
          <cell r="H488" t="str">
            <v>1,26</v>
          </cell>
          <cell r="I488">
            <v>1.9656E-2</v>
          </cell>
        </row>
        <row r="489">
          <cell r="D489">
            <v>88831</v>
          </cell>
          <cell r="E489" t="str">
            <v>BETONEIRA CAPACIDADE NOMINAL DE 400L, CAPACIDADE DE MISTURA 280L, MOTOR ELETRICO TRIFASICO POTENCIA DE 2CV, SEM CARREGADOR CHI DIURNO. AF_10/2015</v>
          </cell>
          <cell r="F489" t="str">
            <v>CHI</v>
          </cell>
          <cell r="G489">
            <v>5.1167999999999991E-2</v>
          </cell>
          <cell r="H489" t="str">
            <v>0,25</v>
          </cell>
          <cell r="I489">
            <v>1.2791999999999998E-2</v>
          </cell>
        </row>
        <row r="490">
          <cell r="D490">
            <v>88309</v>
          </cell>
          <cell r="E490" t="str">
            <v>PEDREIRO COM ENCARGOS COMPLEMENTARES</v>
          </cell>
          <cell r="F490" t="str">
            <v>H</v>
          </cell>
          <cell r="G490">
            <v>4</v>
          </cell>
          <cell r="H490">
            <v>26.849394</v>
          </cell>
          <cell r="I490">
            <v>107.397576</v>
          </cell>
        </row>
        <row r="491">
          <cell r="D491">
            <v>88316</v>
          </cell>
          <cell r="E491" t="str">
            <v>SERVENTE COM ENCARGOS COMPLEMENTARES</v>
          </cell>
          <cell r="F491" t="str">
            <v>H</v>
          </cell>
          <cell r="G491">
            <v>4.0041000000000002</v>
          </cell>
          <cell r="H491">
            <v>16.870282</v>
          </cell>
          <cell r="I491">
            <v>67.550296156200005</v>
          </cell>
        </row>
        <row r="492">
          <cell r="D492">
            <v>36</v>
          </cell>
          <cell r="E492" t="str">
            <v>ACO CA-60, 4,2 MM, VERGALHAO</v>
          </cell>
          <cell r="F492" t="str">
            <v>KG</v>
          </cell>
          <cell r="G492">
            <v>0.6</v>
          </cell>
          <cell r="H492" t="str">
            <v>3,56</v>
          </cell>
          <cell r="I492">
            <v>2.1360000000000001</v>
          </cell>
        </row>
        <row r="493">
          <cell r="D493">
            <v>1380</v>
          </cell>
          <cell r="E493" t="str">
            <v>CIMENTO BRANCO</v>
          </cell>
          <cell r="F493" t="str">
            <v>KG</v>
          </cell>
          <cell r="G493">
            <v>0.25</v>
          </cell>
          <cell r="H493" t="str">
            <v>3,02</v>
          </cell>
          <cell r="I493">
            <v>0.755</v>
          </cell>
        </row>
        <row r="494">
          <cell r="D494">
            <v>11981</v>
          </cell>
          <cell r="E494" t="str">
            <v>BLOCO VIDRO/ELEMENTO VAZADO, INCOLOR, VENEZIANA, *20 X 10 X 8* CM</v>
          </cell>
          <cell r="F494" t="str">
            <v>UN</v>
          </cell>
          <cell r="G494">
            <v>25</v>
          </cell>
          <cell r="H494" t="str">
            <v>15,88</v>
          </cell>
          <cell r="I494">
            <v>397</v>
          </cell>
        </row>
        <row r="495">
          <cell r="E495" t="str">
            <v>FORRO / TETO</v>
          </cell>
        </row>
        <row r="496">
          <cell r="D496">
            <v>87877</v>
          </cell>
          <cell r="E496" t="str">
            <v>CHAPISCO APLICADO EM ALVENARIAS E ESTRUTURAS DE CONCRETO INTERNAS, COM ROLO PARA TEXTURA ACRÍLICA.  ARGAMASSA INDUSTRIALIZADA COM PREPARO EM MISTURADOR 300 KG. AF_06/2014</v>
          </cell>
          <cell r="F496" t="str">
            <v>M2</v>
          </cell>
          <cell r="G496" t="str">
            <v/>
          </cell>
          <cell r="I496">
            <v>9.3609887376599978</v>
          </cell>
        </row>
        <row r="497">
          <cell r="D497">
            <v>37552</v>
          </cell>
          <cell r="E497" t="str">
            <v>ARGAMASSA INDUSTRIALIZADA PARA CHAPISCO ROLADO</v>
          </cell>
          <cell r="F497" t="str">
            <v>KG</v>
          </cell>
          <cell r="G497">
            <v>2.99031</v>
          </cell>
          <cell r="H497" t="str">
            <v>2,67</v>
          </cell>
          <cell r="I497">
            <v>7.9841277000000002</v>
          </cell>
        </row>
        <row r="498">
          <cell r="D498">
            <v>88377</v>
          </cell>
          <cell r="E498" t="str">
            <v>OPERADOR DE BETONEIRA ESTACIONARIA/MISR=TURADOR COM ENCARGOS COMPLEMENTARES</v>
          </cell>
          <cell r="F498" t="str">
            <v>H</v>
          </cell>
          <cell r="G498">
            <v>8.1449999999999995E-3</v>
          </cell>
          <cell r="H498">
            <v>20.551387999999996</v>
          </cell>
          <cell r="I498">
            <v>0.16739105525999995</v>
          </cell>
        </row>
        <row r="499">
          <cell r="D499">
            <v>88386</v>
          </cell>
          <cell r="E499" t="str">
            <v>MISTURADOR DE ARGAMASSA, EIXO HORIZONTAL, CAPACIDADE DE MISTURA 300KG, MOTOR ELETRICO POTENCIA 5 CV- CHP DIURNO. AF_06/2014</v>
          </cell>
          <cell r="F499" t="str">
            <v>CHP</v>
          </cell>
          <cell r="G499">
            <v>1.905E-3</v>
          </cell>
          <cell r="H499" t="str">
            <v>3,45</v>
          </cell>
          <cell r="I499">
            <v>6.57225E-3</v>
          </cell>
        </row>
        <row r="500">
          <cell r="D500">
            <v>88392</v>
          </cell>
          <cell r="E500" t="str">
            <v>MISTURADOR DE ARGAMASSA, EIXO HORIZONTAL, CAPACIDADE DE MISTURA 300KG, MOTOR ELETRICO POTENCIA 5 CV- CHI DIURNO. AF_06/2015</v>
          </cell>
          <cell r="F500" t="str">
            <v>CHI</v>
          </cell>
          <cell r="G500">
            <v>6.2400000000000008E-3</v>
          </cell>
          <cell r="H500" t="str">
            <v>0,70</v>
          </cell>
          <cell r="I500">
            <v>4.3680000000000004E-3</v>
          </cell>
        </row>
        <row r="501">
          <cell r="D501">
            <v>88309</v>
          </cell>
          <cell r="E501" t="str">
            <v>PEDREIRO COM ENCARGOS COMPLEMENTARES</v>
          </cell>
          <cell r="F501" t="str">
            <v>H</v>
          </cell>
          <cell r="G501">
            <v>4.2000000000000003E-2</v>
          </cell>
          <cell r="H501">
            <v>26.849394</v>
          </cell>
          <cell r="I501">
            <v>1.1276745480000001</v>
          </cell>
        </row>
        <row r="502">
          <cell r="D502">
            <v>88316</v>
          </cell>
          <cell r="E502" t="str">
            <v>SERVENTE COM ENCARGOS COMPLEMENTARES</v>
          </cell>
          <cell r="F502" t="str">
            <v>H</v>
          </cell>
          <cell r="G502">
            <v>4.1999999999999997E-3</v>
          </cell>
          <cell r="H502">
            <v>16.870282</v>
          </cell>
          <cell r="I502">
            <v>7.0855184399999993E-2</v>
          </cell>
        </row>
        <row r="503">
          <cell r="D503">
            <v>87536</v>
          </cell>
          <cell r="E503" t="str">
            <v>EMBOÇO, PARA RECEBIMENTO DE CERÂMICA, EM ARGAMASSA TRAÇO 1:2:8, PREPARO MANUAL, APLICADO MANUALMENTE EM FACES INTERNAS DE PAREDES, PARA AMBIENTE COM ÁREA  MAIOR QUE 10M2, ESPESSURA DE 20MM, COM EXECUÇÃO DE TALISCAS. AF_06/2014</v>
          </cell>
          <cell r="F503" t="str">
            <v>M2</v>
          </cell>
          <cell r="G503" t="str">
            <v/>
          </cell>
          <cell r="I503">
            <v>30.740115274383999</v>
          </cell>
        </row>
        <row r="504">
          <cell r="D504">
            <v>370</v>
          </cell>
          <cell r="E504" t="str">
            <v>AREIA MEDIA - POSTO JAZIDA/FORNECEDOR (RETIRADO NA JAZIDA, SEM TRANSPORTE)</v>
          </cell>
          <cell r="F504" t="str">
            <v>M3</v>
          </cell>
          <cell r="G504">
            <v>4.7376000000000001E-2</v>
          </cell>
          <cell r="H504" t="str">
            <v>65,00</v>
          </cell>
          <cell r="I504">
            <v>3.07944</v>
          </cell>
        </row>
        <row r="505">
          <cell r="D505">
            <v>1106</v>
          </cell>
          <cell r="E505" t="str">
            <v>CAL HIDRATADA CH-I PARA ARGAMASSAS</v>
          </cell>
          <cell r="F505" t="str">
            <v>KG</v>
          </cell>
          <cell r="G505">
            <v>7.1041439999999998</v>
          </cell>
          <cell r="H505" t="str">
            <v>0,90</v>
          </cell>
          <cell r="I505">
            <v>6.3937296000000003</v>
          </cell>
        </row>
        <row r="506">
          <cell r="D506">
            <v>1379</v>
          </cell>
          <cell r="E506" t="str">
            <v>CIMENTO PORTLAND COMPOSTO CP II-32</v>
          </cell>
          <cell r="F506" t="str">
            <v>KG</v>
          </cell>
          <cell r="G506">
            <v>6.8082320000000003</v>
          </cell>
          <cell r="H506" t="str">
            <v>0,51</v>
          </cell>
          <cell r="I506">
            <v>3.4721983200000004</v>
          </cell>
        </row>
        <row r="507">
          <cell r="D507">
            <v>88316</v>
          </cell>
          <cell r="E507" t="str">
            <v>SERVENTE COM ENCARGOS COMPLEMENTARES</v>
          </cell>
          <cell r="F507" t="str">
            <v>H</v>
          </cell>
          <cell r="G507">
            <v>0.427512</v>
          </cell>
          <cell r="H507">
            <v>16.870282</v>
          </cell>
          <cell r="I507">
            <v>7.212247998384</v>
          </cell>
        </row>
        <row r="508">
          <cell r="D508">
            <v>88309</v>
          </cell>
          <cell r="E508" t="str">
            <v>PEDREIRO COM ENCARGOS COMPLEMENTARES</v>
          </cell>
          <cell r="F508" t="str">
            <v>H</v>
          </cell>
          <cell r="G508">
            <v>0.32</v>
          </cell>
          <cell r="H508">
            <v>26.849394</v>
          </cell>
          <cell r="I508">
            <v>8.5918060799999996</v>
          </cell>
        </row>
        <row r="509">
          <cell r="D509">
            <v>88316</v>
          </cell>
          <cell r="E509" t="str">
            <v>SERVENTE COM ENCARGOS COMPLEMENTARES</v>
          </cell>
          <cell r="F509" t="str">
            <v>H</v>
          </cell>
          <cell r="G509">
            <v>0.11799999999999999</v>
          </cell>
          <cell r="H509">
            <v>16.870282</v>
          </cell>
          <cell r="I509">
            <v>1.9906932759999998</v>
          </cell>
        </row>
        <row r="510">
          <cell r="D510">
            <v>4726</v>
          </cell>
          <cell r="E510" t="str">
            <v>FORRO DE GESSO ACARTONADO, EM PLACAS 1250 X 600MM E PERFIS T, ACABAMENTO EM FILME PVC, MARCA MOD-LINE, MODELO LINHO OU SIMILAR, INSTALADO</v>
          </cell>
          <cell r="F510" t="str">
            <v>M2</v>
          </cell>
          <cell r="G510" t="str">
            <v/>
          </cell>
          <cell r="I510">
            <v>65</v>
          </cell>
        </row>
        <row r="511">
          <cell r="D511">
            <v>4427</v>
          </cell>
          <cell r="E511" t="str">
            <v>FORRO DE GESSO ACARTONADO, ACABAMENTO EM FILME PVC, PLACA 1250 X 600MM E PERFIL T, PADRÃO LINHO, MARCA MOD-LINE OU SIMILAR, INSTALADO</v>
          </cell>
          <cell r="F511" t="str">
            <v>M2</v>
          </cell>
          <cell r="G511">
            <v>1</v>
          </cell>
          <cell r="H511">
            <v>65</v>
          </cell>
          <cell r="I511">
            <v>65</v>
          </cell>
        </row>
        <row r="512">
          <cell r="D512">
            <v>96113</v>
          </cell>
          <cell r="E512" t="str">
            <v>FORRO EM PLACAS DE GESSO, PARA AMBIENTES COMERCIAIS. AF_05/2017_P</v>
          </cell>
          <cell r="F512" t="str">
            <v>M2</v>
          </cell>
          <cell r="G512" t="str">
            <v/>
          </cell>
          <cell r="I512">
            <v>29.854235070000001</v>
          </cell>
        </row>
        <row r="513">
          <cell r="D513">
            <v>345</v>
          </cell>
          <cell r="E513" t="str">
            <v>ARAME GALVANIZADO 18 BWG, 1,24MM (0,009 KG/M)</v>
          </cell>
          <cell r="F513" t="str">
            <v>KG</v>
          </cell>
          <cell r="G513">
            <v>2.5000000000000001E-2</v>
          </cell>
          <cell r="H513" t="str">
            <v>14,91</v>
          </cell>
          <cell r="I513">
            <v>0.37275000000000003</v>
          </cell>
        </row>
        <row r="514">
          <cell r="D514">
            <v>3315</v>
          </cell>
          <cell r="E514" t="str">
            <v>GESSO EM PÓ PARA REVESTIMENTOS/MOLDURAS/SANCAS</v>
          </cell>
          <cell r="F514" t="str">
            <v>KG</v>
          </cell>
          <cell r="G514">
            <v>0.99639999999999995</v>
          </cell>
          <cell r="H514" t="str">
            <v>0,31</v>
          </cell>
          <cell r="I514">
            <v>0.30888399999999999</v>
          </cell>
        </row>
        <row r="515">
          <cell r="D515">
            <v>4812</v>
          </cell>
          <cell r="E515" t="str">
            <v xml:space="preserve">PLACA DE GESSO PARA FORRO, DE * 60 X 60* CM E ESPESSURA DE 12MM (30MM NAS BORDAS) SEM COLOCAÇÃO </v>
          </cell>
          <cell r="F515" t="str">
            <v>M2</v>
          </cell>
          <cell r="G515">
            <v>1.0740000000000001</v>
          </cell>
          <cell r="H515" t="str">
            <v>7,00</v>
          </cell>
          <cell r="I515">
            <v>7.5180000000000007</v>
          </cell>
        </row>
        <row r="516">
          <cell r="D516">
            <v>20250</v>
          </cell>
          <cell r="E516" t="str">
            <v>SISAL EM FIBRA</v>
          </cell>
          <cell r="F516" t="str">
            <v>KG</v>
          </cell>
          <cell r="G516">
            <v>7.7999999999999996E-3</v>
          </cell>
          <cell r="H516" t="str">
            <v>8,00</v>
          </cell>
          <cell r="I516">
            <v>6.2399999999999997E-2</v>
          </cell>
        </row>
        <row r="517">
          <cell r="D517">
            <v>40547</v>
          </cell>
          <cell r="E517" t="str">
            <v>PARAFUSO ZINCADO, AUTOBROCANTE, FLANGEADO, 4,2 X 19"</v>
          </cell>
          <cell r="F517" t="str">
            <v>CENTO</v>
          </cell>
          <cell r="G517">
            <v>3.0800000000000001E-2</v>
          </cell>
          <cell r="H517" t="str">
            <v>11,11</v>
          </cell>
          <cell r="I517">
            <v>0.34218799999999999</v>
          </cell>
        </row>
        <row r="518">
          <cell r="D518">
            <v>88269</v>
          </cell>
          <cell r="E518" t="str">
            <v>GESSEIRO COM ENCARGOS COMPLEMENTARES</v>
          </cell>
          <cell r="F518" t="str">
            <v>H</v>
          </cell>
          <cell r="G518">
            <v>0.63129999999999997</v>
          </cell>
          <cell r="H518">
            <v>25.226915999999999</v>
          </cell>
          <cell r="I518">
            <v>15.925752070799998</v>
          </cell>
        </row>
        <row r="519">
          <cell r="D519">
            <v>88316</v>
          </cell>
          <cell r="E519" t="str">
            <v>SERVENTE COMENCARGOS COMPLEMENTARES</v>
          </cell>
          <cell r="F519" t="str">
            <v>H</v>
          </cell>
          <cell r="G519">
            <v>0.31559999999999999</v>
          </cell>
          <cell r="H519">
            <v>16.870282</v>
          </cell>
          <cell r="I519">
            <v>5.3242609991999998</v>
          </cell>
        </row>
        <row r="520">
          <cell r="E520" t="str">
            <v>REVESTIMENTO DE PAREDES</v>
          </cell>
        </row>
        <row r="521">
          <cell r="D521">
            <v>88485</v>
          </cell>
          <cell r="E521" t="str">
            <v>APLICAÇÃO DE FUNDO SELADOR ACRÍLICO EM PAREDES, UMA DEMÃO. AF_06/2014</v>
          </cell>
          <cell r="F521" t="str">
            <v>M2</v>
          </cell>
          <cell r="G521" t="str">
            <v/>
          </cell>
          <cell r="I521">
            <v>2.3881497140000003</v>
          </cell>
        </row>
        <row r="522">
          <cell r="D522">
            <v>88310</v>
          </cell>
          <cell r="E522" t="str">
            <v>PINTOR COM ENCARGOS COMPLEMENTARES</v>
          </cell>
          <cell r="F522" t="str">
            <v>H</v>
          </cell>
          <cell r="G522">
            <v>3.9E-2</v>
          </cell>
          <cell r="H522">
            <v>28.593994000000002</v>
          </cell>
          <cell r="I522">
            <v>1.1151657660000001</v>
          </cell>
        </row>
        <row r="523">
          <cell r="D523">
            <v>88316</v>
          </cell>
          <cell r="E523" t="str">
            <v>SERVENTE COM ENCARGOS COMPLEMENTARES</v>
          </cell>
          <cell r="F523" t="str">
            <v>H</v>
          </cell>
          <cell r="G523">
            <v>1.4E-2</v>
          </cell>
          <cell r="H523">
            <v>16.870282</v>
          </cell>
          <cell r="I523">
            <v>0.236183948</v>
          </cell>
        </row>
        <row r="524">
          <cell r="D524">
            <v>6085</v>
          </cell>
          <cell r="E524" t="str">
            <v>SELADOR ACRILICO PAREDES INTERNAS/EXTERNAS</v>
          </cell>
          <cell r="F524" t="str">
            <v>L</v>
          </cell>
          <cell r="G524">
            <v>0.16</v>
          </cell>
          <cell r="H524" t="str">
            <v>6,48</v>
          </cell>
          <cell r="I524">
            <v>1.0368000000000002</v>
          </cell>
        </row>
        <row r="525">
          <cell r="D525">
            <v>87248</v>
          </cell>
          <cell r="E525" t="str">
            <v>REVESTIMENTO CERÂMICO PARA PISO COM PLACAS TIPO GRÊS DE DIMENSÕES 35X35CM APLICADA EM AMBIENTES DE ÁREA MAIOR QUE 10M2. AF_06/2014</v>
          </cell>
          <cell r="F525" t="str">
            <v>M2</v>
          </cell>
          <cell r="I525">
            <v>18.9499423</v>
          </cell>
        </row>
        <row r="526">
          <cell r="D526">
            <v>1287</v>
          </cell>
          <cell r="E526" t="str">
            <v>PISO EM CERÂMICA ESMALTADA EXTRA, PEI MAIOR OU IGUAL A 4, FORMATO MENOR OU IGUAL A 20X25CM2</v>
          </cell>
          <cell r="F526" t="str">
            <v>M2</v>
          </cell>
          <cell r="G526">
            <v>1.06</v>
          </cell>
          <cell r="H526" t="str">
            <v>15,49</v>
          </cell>
          <cell r="I526">
            <v>16.4194</v>
          </cell>
        </row>
        <row r="527">
          <cell r="D527">
            <v>88316</v>
          </cell>
          <cell r="E527" t="str">
            <v>SERVENTE COM ENCARGOS COMPLEMENTARES</v>
          </cell>
          <cell r="F527" t="str">
            <v>H</v>
          </cell>
          <cell r="G527">
            <v>0.15</v>
          </cell>
          <cell r="H527">
            <v>16.870282</v>
          </cell>
          <cell r="I527">
            <v>2.5305423</v>
          </cell>
        </row>
        <row r="528">
          <cell r="D528">
            <v>87904</v>
          </cell>
          <cell r="E528" t="str">
            <v>CHAPISCO APLICADO EM ALVENARIA (COM PRESENÇA DE VÃOS) E ESTRUTURAS DE CONCRETO DE FACHADA, COM COLHER DE PEDREIRO.  ARGAMASSA TRAÇO 1:3 COM PREPARO MANUAL. AF_06/2014</v>
          </cell>
          <cell r="F528" t="str">
            <v>M2</v>
          </cell>
          <cell r="G528" t="str">
            <v/>
          </cell>
          <cell r="I528">
            <v>8.3693400021159992</v>
          </cell>
        </row>
        <row r="529">
          <cell r="D529">
            <v>367</v>
          </cell>
          <cell r="E529" t="str">
            <v>AREIA GROSSA - POSTO JAZIDA/FORNECEDOR (RETIRADO NA JAZIDA, SEM TRANSPORTE)</v>
          </cell>
          <cell r="F529" t="str">
            <v>M3</v>
          </cell>
          <cell r="G529">
            <v>4.4099999999999999E-3</v>
          </cell>
          <cell r="H529" t="str">
            <v>65,75</v>
          </cell>
          <cell r="I529">
            <v>0.28995749999999998</v>
          </cell>
        </row>
        <row r="530">
          <cell r="D530">
            <v>1379</v>
          </cell>
          <cell r="E530" t="str">
            <v>CIMENTO PORTLAND COMPOSTO CP II-32</v>
          </cell>
          <cell r="F530" t="str">
            <v>KG</v>
          </cell>
          <cell r="G530">
            <v>1.6845779999999997</v>
          </cell>
          <cell r="H530" t="str">
            <v>0,51</v>
          </cell>
          <cell r="I530">
            <v>0.85913477999999988</v>
          </cell>
        </row>
        <row r="531">
          <cell r="D531">
            <v>88316</v>
          </cell>
          <cell r="E531" t="str">
            <v>SERVENTE COM ENCARGOS COMPLEMENTARES</v>
          </cell>
          <cell r="F531" t="str">
            <v>H</v>
          </cell>
          <cell r="G531">
            <v>4.5738000000000001E-2</v>
          </cell>
          <cell r="H531">
            <v>16.870282</v>
          </cell>
          <cell r="I531">
            <v>0.77161295811599995</v>
          </cell>
        </row>
        <row r="532">
          <cell r="D532">
            <v>88309</v>
          </cell>
          <cell r="E532" t="str">
            <v>PEDREIRO COM ENCARGOS COMPLEMENTARES</v>
          </cell>
          <cell r="F532" t="str">
            <v>H</v>
          </cell>
          <cell r="G532">
            <v>0.183</v>
          </cell>
          <cell r="H532">
            <v>26.849394</v>
          </cell>
          <cell r="I532">
            <v>4.9134391019999999</v>
          </cell>
        </row>
        <row r="533">
          <cell r="D533">
            <v>88316</v>
          </cell>
          <cell r="E533" t="str">
            <v>SERVENTE COM ENCARGOS COMPLEMENTARES</v>
          </cell>
          <cell r="F533" t="str">
            <v>H</v>
          </cell>
          <cell r="G533">
            <v>9.0999999999999998E-2</v>
          </cell>
          <cell r="H533">
            <v>16.870282</v>
          </cell>
          <cell r="I533">
            <v>1.535195662</v>
          </cell>
        </row>
        <row r="534">
          <cell r="D534">
            <v>87536</v>
          </cell>
          <cell r="E534" t="str">
            <v>EMBOÇO, PARA RECEBIMENTO DE CERÂMICA, EM ARGAMASSA TRAÇO 1:2:8, PREPARO MANUAL, APLICADO MANUALMENTE EM FACES INTERNAS DE PAREDES, PARA AMBIENTE COM ÁREA  MAIOR QUE 10M2, ESPESSURA DE 20MM, COM EXECUÇÃO DE TALISCAS. AF_06/2014</v>
          </cell>
          <cell r="F534" t="str">
            <v>M2</v>
          </cell>
          <cell r="G534" t="str">
            <v/>
          </cell>
          <cell r="I534">
            <v>30.740115274383999</v>
          </cell>
        </row>
        <row r="535">
          <cell r="D535">
            <v>370</v>
          </cell>
          <cell r="E535" t="str">
            <v>AREIA MEDIA - POSTO JAZIDA/FORNECEDOR (RETIRADO NA JAZIDA, SEM TRANSPORTE)</v>
          </cell>
          <cell r="F535" t="str">
            <v>M3</v>
          </cell>
          <cell r="G535">
            <v>4.7376000000000001E-2</v>
          </cell>
          <cell r="H535" t="str">
            <v>65,00</v>
          </cell>
          <cell r="I535">
            <v>3.07944</v>
          </cell>
        </row>
        <row r="536">
          <cell r="D536">
            <v>1106</v>
          </cell>
          <cell r="E536" t="str">
            <v>CAL HIDRATADA CH-I PARA ARGAMASSAS</v>
          </cell>
          <cell r="F536" t="str">
            <v>KG</v>
          </cell>
          <cell r="G536">
            <v>7.1041439999999998</v>
          </cell>
          <cell r="H536" t="str">
            <v>0,90</v>
          </cell>
          <cell r="I536">
            <v>6.3937296000000003</v>
          </cell>
        </row>
        <row r="537">
          <cell r="D537">
            <v>1379</v>
          </cell>
          <cell r="E537" t="str">
            <v>CIMENTO PORTLAND COMPOSTO CP II-32</v>
          </cell>
          <cell r="F537" t="str">
            <v>KG</v>
          </cell>
          <cell r="G537">
            <v>6.8082320000000003</v>
          </cell>
          <cell r="H537" t="str">
            <v>0,51</v>
          </cell>
          <cell r="I537">
            <v>3.4721983200000004</v>
          </cell>
        </row>
        <row r="538">
          <cell r="D538">
            <v>88316</v>
          </cell>
          <cell r="E538" t="str">
            <v>SERVENTE COM ENCARGOS COMPLEMENTARES</v>
          </cell>
          <cell r="F538" t="str">
            <v>H</v>
          </cell>
          <cell r="G538">
            <v>0.427512</v>
          </cell>
          <cell r="H538">
            <v>16.870282</v>
          </cell>
          <cell r="I538">
            <v>7.212247998384</v>
          </cell>
        </row>
        <row r="539">
          <cell r="D539">
            <v>88309</v>
          </cell>
          <cell r="E539" t="str">
            <v>PEDREIRO COM ENCARGOS COMPLEMENTARES</v>
          </cell>
          <cell r="F539" t="str">
            <v>H</v>
          </cell>
          <cell r="G539">
            <v>0.32</v>
          </cell>
          <cell r="H539">
            <v>26.849394</v>
          </cell>
          <cell r="I539">
            <v>8.5918060799999996</v>
          </cell>
        </row>
        <row r="540">
          <cell r="D540">
            <v>88316</v>
          </cell>
          <cell r="E540" t="str">
            <v>SERVENTE COM ENCARGOS COMPLEMENTARES</v>
          </cell>
          <cell r="F540" t="str">
            <v>H</v>
          </cell>
          <cell r="G540">
            <v>0.11799999999999999</v>
          </cell>
          <cell r="H540">
            <v>16.870282</v>
          </cell>
          <cell r="I540">
            <v>1.9906932759999998</v>
          </cell>
        </row>
        <row r="541">
          <cell r="D541">
            <v>94224</v>
          </cell>
          <cell r="E541" t="str">
            <v>EMBOÇAMENTO COM ARGAMASSA TRAÇO 1:2:9 (CIMENTO, CAL E AREIA). AF_06/2016</v>
          </cell>
          <cell r="F541" t="str">
            <v>M</v>
          </cell>
          <cell r="G541" t="str">
            <v/>
          </cell>
          <cell r="I541">
            <v>21.858034076000003</v>
          </cell>
        </row>
        <row r="542">
          <cell r="D542">
            <v>87337</v>
          </cell>
          <cell r="E542" t="str">
            <v>ARGAMASSA TRAÇO 1:2:9 (CIMENTO, CAL E AREIA MÉDIA) PARA EMBOÇO/MASSA ÚNICA/ASSENTAMENTO DE ALVENARIA DE VEDAÇÃO, PREPARO MECÂNICO COM MISTURADOR DE EIXO HORIZONTAL DE 300 KG. AF_06/2014</v>
          </cell>
          <cell r="F542" t="str">
            <v>M3</v>
          </cell>
          <cell r="G542">
            <v>9.4999999999999998E-3</v>
          </cell>
          <cell r="H542" t="str">
            <v>406,75</v>
          </cell>
          <cell r="I542">
            <v>3.864125</v>
          </cell>
        </row>
        <row r="543">
          <cell r="D543">
            <v>88316</v>
          </cell>
          <cell r="E543" t="str">
            <v>SERVENTE COM ENCARGOS COMPLEMENTARES</v>
          </cell>
          <cell r="F543" t="str">
            <v>H</v>
          </cell>
          <cell r="G543">
            <v>0.433</v>
          </cell>
          <cell r="H543">
            <v>16.870282</v>
          </cell>
          <cell r="I543">
            <v>7.3048321060000001</v>
          </cell>
        </row>
        <row r="544">
          <cell r="D544">
            <v>88323</v>
          </cell>
          <cell r="E544" t="str">
            <v>TELHADISTA COM ENCARGOS COMPLEMENTARES</v>
          </cell>
          <cell r="F544" t="str">
            <v>H</v>
          </cell>
          <cell r="G544">
            <v>0.433</v>
          </cell>
          <cell r="H544">
            <v>24.68609</v>
          </cell>
          <cell r="I544">
            <v>10.68907697</v>
          </cell>
        </row>
        <row r="545">
          <cell r="D545">
            <v>8422</v>
          </cell>
          <cell r="E545" t="str">
            <v>PEITORIL GRANITO CINZA CORUMBA POLIDO, ESP=2CM</v>
          </cell>
          <cell r="F545" t="str">
            <v>M2</v>
          </cell>
          <cell r="I545">
            <v>235.47418205599999</v>
          </cell>
        </row>
        <row r="546">
          <cell r="D546">
            <v>8753</v>
          </cell>
          <cell r="E546" t="str">
            <v>GRANITO CINZA CORUMBA POLIDO ESP=2CM</v>
          </cell>
          <cell r="F546" t="str">
            <v>M2</v>
          </cell>
          <cell r="G546">
            <v>1.05</v>
          </cell>
          <cell r="H546">
            <v>205.66</v>
          </cell>
          <cell r="I546">
            <v>215.94300000000001</v>
          </cell>
        </row>
        <row r="547">
          <cell r="D547">
            <v>88309</v>
          </cell>
          <cell r="E547" t="str">
            <v>PEDREIRO COM ENCARGOS COMPLEMENTARES</v>
          </cell>
          <cell r="F547" t="str">
            <v>H</v>
          </cell>
          <cell r="G547">
            <v>0.7</v>
          </cell>
          <cell r="H547">
            <v>26.849394</v>
          </cell>
          <cell r="I547">
            <v>18.7945758</v>
          </cell>
        </row>
        <row r="548">
          <cell r="D548">
            <v>370</v>
          </cell>
          <cell r="E548" t="str">
            <v>AREIA MEDIA - POSTO JAZIDA/FORNECEDOR (RETIRADO NA JAZIDA, SEM TRANSPORTE)</v>
          </cell>
          <cell r="F548" t="str">
            <v>M3</v>
          </cell>
          <cell r="G548">
            <v>2.16E-3</v>
          </cell>
          <cell r="H548" t="str">
            <v>65,00</v>
          </cell>
          <cell r="I548">
            <v>0.1404</v>
          </cell>
        </row>
        <row r="549">
          <cell r="D549">
            <v>1379</v>
          </cell>
          <cell r="E549" t="str">
            <v>CIMENTO PORTLAND COMPOSTO CP II-32</v>
          </cell>
          <cell r="F549" t="str">
            <v>KG</v>
          </cell>
          <cell r="G549">
            <v>0.90439999999999998</v>
          </cell>
          <cell r="H549" t="str">
            <v>0,51</v>
          </cell>
          <cell r="I549">
            <v>0.46124399999999999</v>
          </cell>
        </row>
        <row r="550">
          <cell r="D550">
            <v>88316</v>
          </cell>
          <cell r="E550" t="str">
            <v>SERVENTE COM ENCARGOS COMPLEMENTARES</v>
          </cell>
          <cell r="F550" t="str">
            <v>H</v>
          </cell>
          <cell r="G550">
            <v>8.0000000000000002E-3</v>
          </cell>
          <cell r="H550">
            <v>16.870282</v>
          </cell>
          <cell r="I550">
            <v>0.134962256</v>
          </cell>
        </row>
        <row r="551">
          <cell r="D551">
            <v>3314</v>
          </cell>
          <cell r="E551" t="str">
            <v>REBOCO OU EMBOÇO INTERNO, DE PAREDE, COM ARGAMASSA TRAÇO T6 - 1:2:10 (CIMENTO/ CAL/ AREIA), ESPESSURA 1,5 CM</v>
          </cell>
          <cell r="F551" t="str">
            <v>M2</v>
          </cell>
          <cell r="I551">
            <v>31.573502519999998</v>
          </cell>
        </row>
        <row r="552">
          <cell r="D552">
            <v>367</v>
          </cell>
          <cell r="E552" t="str">
            <v>AREIA GROSSA - POSTO JAZIDA/FORNECEDOR (RETIRADO NA JAZIDA, SEM TRANSPORTE)</v>
          </cell>
          <cell r="F552" t="str">
            <v>M3</v>
          </cell>
          <cell r="G552">
            <v>1.8239999999999999E-2</v>
          </cell>
          <cell r="H552" t="str">
            <v>65,75</v>
          </cell>
          <cell r="I552">
            <v>1.1992799999999999</v>
          </cell>
        </row>
        <row r="553">
          <cell r="D553">
            <v>1106</v>
          </cell>
          <cell r="E553" t="str">
            <v>CAL HIDRATADA CH-I PARA ARGAMASSAS</v>
          </cell>
          <cell r="F553" t="str">
            <v>KG</v>
          </cell>
          <cell r="G553">
            <v>2.2199999999999998</v>
          </cell>
          <cell r="H553" t="str">
            <v>0,90</v>
          </cell>
          <cell r="I553">
            <v>1.9979999999999998</v>
          </cell>
        </row>
        <row r="554">
          <cell r="D554">
            <v>1379</v>
          </cell>
          <cell r="E554" t="str">
            <v>CIMENTO PORTLAND COMPOSTO CP II-32</v>
          </cell>
          <cell r="F554" t="str">
            <v>KG</v>
          </cell>
          <cell r="G554">
            <v>2.2199999999999998</v>
          </cell>
          <cell r="H554" t="str">
            <v>0,51</v>
          </cell>
          <cell r="I554">
            <v>1.1321999999999999</v>
          </cell>
        </row>
        <row r="555">
          <cell r="D555">
            <v>88316</v>
          </cell>
          <cell r="E555" t="str">
            <v>SERVENTE COM ENCARGOS COMPLEMENTARES</v>
          </cell>
          <cell r="F555" t="str">
            <v>H</v>
          </cell>
          <cell r="G555">
            <v>0.06</v>
          </cell>
          <cell r="H555">
            <v>16.870282</v>
          </cell>
          <cell r="I555">
            <v>1.01221692</v>
          </cell>
        </row>
        <row r="556">
          <cell r="D556">
            <v>88316</v>
          </cell>
          <cell r="E556" t="str">
            <v>SERVENTE COM ENCARGOS COMPLEMENTARES</v>
          </cell>
          <cell r="F556" t="str">
            <v>H</v>
          </cell>
          <cell r="G556">
            <v>0.6</v>
          </cell>
          <cell r="H556">
            <v>16.870282</v>
          </cell>
          <cell r="I556">
            <v>10.1221692</v>
          </cell>
        </row>
        <row r="557">
          <cell r="D557">
            <v>88309</v>
          </cell>
          <cell r="E557" t="str">
            <v>PEDREIRO COM ENCARGOS COMPLEMENTARES</v>
          </cell>
          <cell r="F557" t="str">
            <v>H</v>
          </cell>
          <cell r="G557">
            <v>0.6</v>
          </cell>
          <cell r="H557">
            <v>26.849394</v>
          </cell>
          <cell r="I557">
            <v>16.109636399999999</v>
          </cell>
        </row>
        <row r="558">
          <cell r="E558" t="str">
            <v>REVESTIMENTO DE PISOS</v>
          </cell>
        </row>
        <row r="559">
          <cell r="D559">
            <v>95241</v>
          </cell>
          <cell r="E559" t="str">
            <v>LASTRO DE CONCRETO, E = 5 CM, PREPARO MECÂNICO, INCLUSOS LANÇAMENTO E ADENSAMENTO. AF_07_2016</v>
          </cell>
          <cell r="F559" t="str">
            <v>M2</v>
          </cell>
          <cell r="G559" t="str">
            <v/>
          </cell>
          <cell r="I559">
            <v>21.741972114999999</v>
          </cell>
        </row>
        <row r="560">
          <cell r="D560">
            <v>92873</v>
          </cell>
          <cell r="E560" t="str">
            <v>LANÇAMENTO COM USO DE BALDES, ADENSAMENTO E ACABAMENTO DE CONCRETO EM ESTRUTURAS. AF_12/2015</v>
          </cell>
          <cell r="F560" t="str">
            <v>M3</v>
          </cell>
          <cell r="G560">
            <v>0.05</v>
          </cell>
          <cell r="H560" t="str">
            <v>164,55</v>
          </cell>
          <cell r="I560">
            <v>8.2275000000000009</v>
          </cell>
        </row>
        <row r="561">
          <cell r="D561">
            <v>370</v>
          </cell>
          <cell r="E561" t="str">
            <v>AREIA MEDIA - POSTO JAZIDA/FORNECEDOR (RETIRADO NA JAZIDA, SEM TRANSPORTE)</v>
          </cell>
          <cell r="F561" t="str">
            <v>M3</v>
          </cell>
          <cell r="G561">
            <v>4.2950000000000002E-2</v>
          </cell>
          <cell r="H561" t="str">
            <v>65,00</v>
          </cell>
          <cell r="I561">
            <v>2.79175</v>
          </cell>
        </row>
        <row r="562">
          <cell r="D562">
            <v>1379</v>
          </cell>
          <cell r="E562" t="str">
            <v>CIMENTO PORTLAND COMPOSTO CP II-32</v>
          </cell>
          <cell r="F562" t="str">
            <v>KG</v>
          </cell>
          <cell r="G562">
            <v>10.610500000000002</v>
          </cell>
          <cell r="H562" t="str">
            <v>0,51</v>
          </cell>
          <cell r="I562">
            <v>5.4113550000000012</v>
          </cell>
        </row>
        <row r="563">
          <cell r="D563">
            <v>4721</v>
          </cell>
          <cell r="E563" t="str">
            <v>PEDRA BRITADA N.1 ( 9,5 A 19MM) POSTO PEDREIRA/FORNECEDOR, SEM FRETE</v>
          </cell>
          <cell r="F563" t="str">
            <v>M3</v>
          </cell>
          <cell r="G563">
            <v>2.895E-2</v>
          </cell>
          <cell r="H563" t="str">
            <v>55,00</v>
          </cell>
          <cell r="I563">
            <v>1.5922499999999999</v>
          </cell>
        </row>
        <row r="564">
          <cell r="D564">
            <v>88316</v>
          </cell>
          <cell r="E564" t="str">
            <v>SERVENTE COM ENCARGOS COMPLEMENTARES</v>
          </cell>
          <cell r="F564" t="str">
            <v>H</v>
          </cell>
          <cell r="G564">
            <v>0.12250000000000001</v>
          </cell>
          <cell r="H564">
            <v>16.870282</v>
          </cell>
          <cell r="I564">
            <v>2.0666095449999999</v>
          </cell>
        </row>
        <row r="565">
          <cell r="D565">
            <v>88377</v>
          </cell>
          <cell r="E565" t="str">
            <v>OPERADOR DE BETONEIRA ESTACIONARIA/MISR=TURADOR COM ENCARGOS COMPLEMENTARES</v>
          </cell>
          <cell r="F565" t="str">
            <v>H</v>
          </cell>
          <cell r="G565">
            <v>7.7500000000000013E-2</v>
          </cell>
          <cell r="H565">
            <v>20.551387999999996</v>
          </cell>
          <cell r="I565">
            <v>1.5927325699999999</v>
          </cell>
        </row>
        <row r="566">
          <cell r="D566">
            <v>88830</v>
          </cell>
          <cell r="E566" t="str">
            <v>BETONEIRA CAPACIDADE NOMINAL DE 400L, CAPACIDADE DE MISTURA 280L, MOTOR ELETRICO TRIFASICO POTENCIA DE 2CV, SEM CARREGADOR CHP DIURNO. AF_10/2014</v>
          </cell>
          <cell r="F566" t="str">
            <v>CHP</v>
          </cell>
          <cell r="G566">
            <v>4.0000000000000008E-2</v>
          </cell>
          <cell r="H566" t="str">
            <v>1,26</v>
          </cell>
          <cell r="I566">
            <v>5.0400000000000007E-2</v>
          </cell>
        </row>
        <row r="567">
          <cell r="D567">
            <v>88831</v>
          </cell>
          <cell r="E567" t="str">
            <v>BETONEIRA CAPACIDADE NOMINAL DE 400L, CAPACIDADE DE MISTURA 280L, MOTOR ELETRICO TRIFASICO POTENCIA DE 2CV, SEM CARREGADOR CHI DIURNO. AF_10/2015</v>
          </cell>
          <cell r="F567" t="str">
            <v>CHI</v>
          </cell>
          <cell r="G567">
            <v>3.7500000000000006E-2</v>
          </cell>
          <cell r="H567" t="str">
            <v>0,25</v>
          </cell>
          <cell r="I567">
            <v>9.3750000000000014E-3</v>
          </cell>
        </row>
        <row r="568">
          <cell r="D568">
            <v>84191</v>
          </cell>
          <cell r="E568" t="str">
            <v>PISO EM GRANILITE, MARMORITE OU GRANITINA ESPESSURA 8MM, INCLUSO JUNTAS DE DILATAÇÃO PLASTICAS</v>
          </cell>
          <cell r="F568" t="str">
            <v>M2</v>
          </cell>
          <cell r="I568">
            <v>113.5478178036</v>
          </cell>
        </row>
        <row r="569">
          <cell r="D569">
            <v>3671</v>
          </cell>
          <cell r="E569" t="str">
            <v>JUNTA EM GRANILITE DE DILATAÇÃO PARA PISOS, COR CINZA, 17 X 3 MM (ALTURA X ESPESSURA)</v>
          </cell>
          <cell r="F569" t="str">
            <v>M</v>
          </cell>
          <cell r="G569">
            <v>1</v>
          </cell>
          <cell r="H569" t="str">
            <v>1,10</v>
          </cell>
          <cell r="I569">
            <v>1.1000000000000001</v>
          </cell>
        </row>
        <row r="570">
          <cell r="D570">
            <v>4786</v>
          </cell>
          <cell r="E570" t="str">
            <v>PISO EM GRANILITE, MARMORITE OU GRANITINA, AGREGADO COR PRETO, CINZA, PALHA OU BRANCO, E= *8* MM (INCLUSO EXECUÇÃO)</v>
          </cell>
          <cell r="F570" t="str">
            <v>M2</v>
          </cell>
          <cell r="G570">
            <v>1</v>
          </cell>
          <cell r="H570" t="str">
            <v>81,00</v>
          </cell>
          <cell r="I570">
            <v>81</v>
          </cell>
        </row>
        <row r="571">
          <cell r="D571">
            <v>370</v>
          </cell>
          <cell r="E571" t="str">
            <v>AREIA MEDIA - POSTO JAZIDA/FORNECEDOR (RETIRADO NA JAZIDA, SEM TRANSPORTE)</v>
          </cell>
          <cell r="F571" t="str">
            <v>M3</v>
          </cell>
          <cell r="G571">
            <v>3.0200000000000001E-2</v>
          </cell>
          <cell r="H571" t="str">
            <v>65,00</v>
          </cell>
          <cell r="I571">
            <v>1.9630000000000001</v>
          </cell>
        </row>
        <row r="572">
          <cell r="D572">
            <v>1379</v>
          </cell>
          <cell r="E572" t="str">
            <v>CIMENTO PORTLAND COMPOSTO CP II-32</v>
          </cell>
          <cell r="F572" t="str">
            <v>KG</v>
          </cell>
          <cell r="G572">
            <v>8.7005999999999997</v>
          </cell>
          <cell r="H572" t="str">
            <v>0,51</v>
          </cell>
          <cell r="I572">
            <v>4.4373059999999995</v>
          </cell>
        </row>
        <row r="573">
          <cell r="D573">
            <v>88316</v>
          </cell>
          <cell r="E573" t="str">
            <v>SERVENTE COM ENCARGOS COMPLEMENTARES</v>
          </cell>
          <cell r="F573" t="str">
            <v>H</v>
          </cell>
          <cell r="G573">
            <v>0.2298</v>
          </cell>
          <cell r="H573">
            <v>16.870282</v>
          </cell>
          <cell r="I573">
            <v>3.8767908036000001</v>
          </cell>
        </row>
        <row r="574">
          <cell r="D574">
            <v>88309</v>
          </cell>
          <cell r="E574" t="str">
            <v>PEDREIRO COM ENCARGOS COMPLEMENTARES</v>
          </cell>
          <cell r="F574" t="str">
            <v>H</v>
          </cell>
          <cell r="G574">
            <v>0.6</v>
          </cell>
          <cell r="H574">
            <v>26.849394</v>
          </cell>
          <cell r="I574">
            <v>16.109636399999999</v>
          </cell>
        </row>
        <row r="575">
          <cell r="D575">
            <v>88316</v>
          </cell>
          <cell r="E575" t="str">
            <v>SERVENTE COM ENCARGOS COMPLEMENTARES</v>
          </cell>
          <cell r="F575" t="str">
            <v>H</v>
          </cell>
          <cell r="G575">
            <v>0.3</v>
          </cell>
          <cell r="H575">
            <v>16.870282</v>
          </cell>
          <cell r="I575">
            <v>5.0610846</v>
          </cell>
        </row>
        <row r="576">
          <cell r="D576">
            <v>87263</v>
          </cell>
          <cell r="E576" t="str">
            <v>REVESTIMENTO CERÂMICO PARA PISO COM PLACAS TIPO PORCELANATO DE DIMENSÕES 60X60 CM APLICADA EM AMBIENTES DE ÁREA MAIOR QUE 10M2. AF_06/2014</v>
          </cell>
          <cell r="F576" t="str">
            <v>M2</v>
          </cell>
          <cell r="I576">
            <v>84.750654000000011</v>
          </cell>
        </row>
        <row r="577">
          <cell r="D577">
            <v>38195</v>
          </cell>
          <cell r="E577" t="str">
            <v>PISO PORCELANATO, BORDA RETA, EXTRA, FORMATO MAIOR QUE 20X25 CM2</v>
          </cell>
          <cell r="F577" t="str">
            <v>M2</v>
          </cell>
          <cell r="G577">
            <v>1.07</v>
          </cell>
          <cell r="H577" t="str">
            <v>49,70</v>
          </cell>
          <cell r="I577">
            <v>53.179000000000009</v>
          </cell>
        </row>
        <row r="578">
          <cell r="D578">
            <v>37595</v>
          </cell>
          <cell r="E578" t="str">
            <v>ARGAMASSA COLANTE TIPO ACIII</v>
          </cell>
          <cell r="F578" t="str">
            <v>KG</v>
          </cell>
          <cell r="G578">
            <v>8.6199999999999992</v>
          </cell>
          <cell r="H578" t="str">
            <v>1,88</v>
          </cell>
          <cell r="I578">
            <v>16.205599999999997</v>
          </cell>
        </row>
        <row r="579">
          <cell r="D579">
            <v>34357</v>
          </cell>
          <cell r="E579" t="str">
            <v>REJUNTE COLORIDO, CIMENTICIO</v>
          </cell>
          <cell r="F579" t="str">
            <v>KG</v>
          </cell>
          <cell r="G579">
            <v>0.14000000000000001</v>
          </cell>
          <cell r="H579" t="str">
            <v>3,96</v>
          </cell>
          <cell r="I579">
            <v>0.5544</v>
          </cell>
        </row>
        <row r="580">
          <cell r="D580">
            <v>88256</v>
          </cell>
          <cell r="E580" t="str">
            <v>AZULEJISTA OU LADRILHISTA COM ENCARGOS COMPLEMENTARES</v>
          </cell>
          <cell r="F580" t="str">
            <v>H</v>
          </cell>
          <cell r="G580">
            <v>0.44</v>
          </cell>
          <cell r="H580">
            <v>25.994540000000001</v>
          </cell>
          <cell r="I580">
            <v>11.4375976</v>
          </cell>
        </row>
        <row r="581">
          <cell r="D581">
            <v>88316</v>
          </cell>
          <cell r="E581" t="str">
            <v>SERVENTE COM ENCARGOS COMPLEMENTARES</v>
          </cell>
          <cell r="F581" t="str">
            <v>H</v>
          </cell>
          <cell r="G581">
            <v>0.2</v>
          </cell>
          <cell r="H581">
            <v>16.870282</v>
          </cell>
          <cell r="I581">
            <v>3.3740564000000002</v>
          </cell>
        </row>
        <row r="582">
          <cell r="D582">
            <v>2180</v>
          </cell>
          <cell r="E582" t="str">
            <v>REGULARIZAÇÃO DE BASE PARA REVESYIMENTO DE PISOS COM ARGAMASSA TRAÇO T4, ESP. MÉDIA= 2,5CM</v>
          </cell>
          <cell r="F582" t="str">
            <v>M2</v>
          </cell>
          <cell r="G582" t="str">
            <v/>
          </cell>
          <cell r="I582">
            <v>24.754898600000001</v>
          </cell>
        </row>
        <row r="583">
          <cell r="D583">
            <v>88309</v>
          </cell>
          <cell r="E583" t="str">
            <v>PEDREIRO COM ENCARGOS COMPLEMENTARES</v>
          </cell>
          <cell r="F583" t="str">
            <v>H</v>
          </cell>
          <cell r="G583">
            <v>0.4</v>
          </cell>
          <cell r="H583">
            <v>26.849394</v>
          </cell>
          <cell r="I583">
            <v>10.739757600000001</v>
          </cell>
        </row>
        <row r="584">
          <cell r="D584">
            <v>88316</v>
          </cell>
          <cell r="E584" t="str">
            <v>SERVENTE COMENCARGOS COMPLEMENTARES</v>
          </cell>
          <cell r="F584" t="str">
            <v>H</v>
          </cell>
          <cell r="G584">
            <v>0.4</v>
          </cell>
          <cell r="H584">
            <v>16.870282</v>
          </cell>
          <cell r="I584">
            <v>6.7481128000000004</v>
          </cell>
        </row>
        <row r="585">
          <cell r="D585">
            <v>370</v>
          </cell>
          <cell r="E585" t="str">
            <v>AREIA MEDIA - POSTO JAZIDA/FORNECEDOR (RETIRADO NA JAZIDA, SEM TRANSPORTE)</v>
          </cell>
          <cell r="F585" t="str">
            <v>M3</v>
          </cell>
          <cell r="G585">
            <v>2.7000000000000003E-2</v>
          </cell>
          <cell r="H585" t="str">
            <v>65,00</v>
          </cell>
          <cell r="I585">
            <v>1.7550000000000001</v>
          </cell>
        </row>
        <row r="586">
          <cell r="D586">
            <v>1379</v>
          </cell>
          <cell r="E586" t="str">
            <v>CIMENTO PORTLAND COMPOSTO CP II-32</v>
          </cell>
          <cell r="F586" t="str">
            <v>KG</v>
          </cell>
          <cell r="G586">
            <v>7.5</v>
          </cell>
          <cell r="H586" t="str">
            <v>0,51</v>
          </cell>
          <cell r="I586">
            <v>3.8250000000000002</v>
          </cell>
        </row>
        <row r="587">
          <cell r="D587">
            <v>88316</v>
          </cell>
          <cell r="E587" t="str">
            <v>SERVENTE COM ENCARGOS COMPLEMENTARES</v>
          </cell>
          <cell r="F587" t="str">
            <v>H</v>
          </cell>
          <cell r="G587">
            <v>0.1</v>
          </cell>
          <cell r="H587">
            <v>16.870282</v>
          </cell>
          <cell r="I587">
            <v>1.6870282000000001</v>
          </cell>
        </row>
        <row r="588">
          <cell r="D588">
            <v>2253</v>
          </cell>
          <cell r="E588" t="str">
            <v>RODAPE EM GRANITO, H=10CM, E=2,0CM, APLICADO COM ARGAMASSA INDUSTRIZADA AC-I</v>
          </cell>
          <cell r="F588" t="str">
            <v>M</v>
          </cell>
          <cell r="I588">
            <v>43.294578988299996</v>
          </cell>
        </row>
        <row r="589">
          <cell r="D589">
            <v>88309</v>
          </cell>
          <cell r="E589" t="str">
            <v>PEDREIRO COM ENCARGOS COMPLEMENTARES</v>
          </cell>
          <cell r="F589" t="str">
            <v>H</v>
          </cell>
          <cell r="G589">
            <v>0.4</v>
          </cell>
          <cell r="H589">
            <v>26.849394</v>
          </cell>
          <cell r="I589">
            <v>10.739757600000001</v>
          </cell>
        </row>
        <row r="590">
          <cell r="D590">
            <v>20231</v>
          </cell>
          <cell r="E590" t="str">
            <v>RODAPE OU RODOBANCADA EM GRANITO, POLIDO, TIPO ANDORINHA/ QUARTZ/ CASTELO/ CORUMBA OU OUTROS EQUIVALENTES DA REGIÃO, H=10CM, E= *2,0* CM</v>
          </cell>
          <cell r="F590" t="str">
            <v>M</v>
          </cell>
          <cell r="G590">
            <v>1</v>
          </cell>
          <cell r="H590" t="str">
            <v>32,29</v>
          </cell>
          <cell r="I590">
            <v>32.29</v>
          </cell>
        </row>
        <row r="591">
          <cell r="D591">
            <v>371</v>
          </cell>
          <cell r="E591" t="str">
            <v>ARGAMASSA INDUSTRIALIZADA MULTIUSO, PARA REVESTIMENTO INTERNO E EXTERNO E ASSENTAMENTO DE BLOCOS DIVERSOS</v>
          </cell>
          <cell r="F591" t="str">
            <v>HG</v>
          </cell>
          <cell r="G591">
            <v>0.378</v>
          </cell>
          <cell r="H591" t="str">
            <v>0,56</v>
          </cell>
          <cell r="I591">
            <v>0.21168000000000003</v>
          </cell>
        </row>
        <row r="592">
          <cell r="D592">
            <v>88316</v>
          </cell>
          <cell r="E592" t="str">
            <v>SERVENTE COM ENCARGOS COMPLEMENTARES</v>
          </cell>
          <cell r="F592" t="str">
            <v>H</v>
          </cell>
          <cell r="G592">
            <v>3.15E-3</v>
          </cell>
          <cell r="H592">
            <v>16.870282</v>
          </cell>
          <cell r="I592">
            <v>5.3141388300000002E-2</v>
          </cell>
        </row>
        <row r="593">
          <cell r="D593">
            <v>2266</v>
          </cell>
          <cell r="E593" t="str">
            <v>SOLEIRA EM GRANITO CINZA ANDORINHA, I=15CM, E=2CM</v>
          </cell>
          <cell r="F593" t="str">
            <v>M</v>
          </cell>
          <cell r="I593">
            <v>38.220998655999999</v>
          </cell>
        </row>
        <row r="594">
          <cell r="D594">
            <v>2030</v>
          </cell>
          <cell r="E594" t="str">
            <v>SOLEIRA GRANITO POLIDO CINZA ANDORINHA 15 X 2CM</v>
          </cell>
          <cell r="F594" t="str">
            <v>M</v>
          </cell>
          <cell r="G594">
            <v>1</v>
          </cell>
          <cell r="H594">
            <v>21.53</v>
          </cell>
          <cell r="I594">
            <v>21.53</v>
          </cell>
        </row>
        <row r="595">
          <cell r="D595">
            <v>88309</v>
          </cell>
          <cell r="E595" t="str">
            <v>PEDREIRO COM ENCARGOS COMPLEMENTARES</v>
          </cell>
          <cell r="F595" t="str">
            <v>H</v>
          </cell>
          <cell r="G595">
            <v>0.6</v>
          </cell>
          <cell r="H595">
            <v>26.849394</v>
          </cell>
          <cell r="I595">
            <v>16.109636399999999</v>
          </cell>
        </row>
        <row r="596">
          <cell r="D596">
            <v>370</v>
          </cell>
          <cell r="E596" t="str">
            <v>AREIA MEDIA - POSTO JAZIDA/FORNECEDOR (RETIRADO NA JAZIDA, SEM TRANSPORTE)</v>
          </cell>
          <cell r="F596" t="str">
            <v>M3</v>
          </cell>
          <cell r="G596">
            <v>2.16E-3</v>
          </cell>
          <cell r="H596" t="str">
            <v>65,00</v>
          </cell>
          <cell r="I596">
            <v>0.1404</v>
          </cell>
        </row>
        <row r="597">
          <cell r="D597">
            <v>1379</v>
          </cell>
          <cell r="E597" t="str">
            <v>CIMENTO PORTLAND COMPOSTO CP II-32</v>
          </cell>
          <cell r="F597" t="str">
            <v>KG</v>
          </cell>
          <cell r="G597">
            <v>0.6</v>
          </cell>
          <cell r="H597" t="str">
            <v>0,51</v>
          </cell>
          <cell r="I597">
            <v>0.30599999999999999</v>
          </cell>
        </row>
        <row r="598">
          <cell r="D598">
            <v>88316</v>
          </cell>
          <cell r="E598" t="str">
            <v>SERVENTE COM ENCARGOS COMPLEMENTARES</v>
          </cell>
          <cell r="F598" t="str">
            <v>H</v>
          </cell>
          <cell r="G598">
            <v>8.0000000000000002E-3</v>
          </cell>
          <cell r="H598">
            <v>16.870282</v>
          </cell>
          <cell r="I598">
            <v>0.134962256</v>
          </cell>
        </row>
        <row r="599">
          <cell r="E599" t="str">
            <v xml:space="preserve">INTSTALAÇÕES  AGUA FRIA </v>
          </cell>
        </row>
        <row r="600">
          <cell r="D600">
            <v>95141</v>
          </cell>
          <cell r="E600" t="str">
            <v>ADAPTADOR COM FLANGES LIVRES, PVC, SOLDÁVEL LONGO, DN  25 MM X 3/4 , INSTALADO EM RESERVAÇÃO DE ÁGUA DE EDIFICAÇÃO QUE POSSUA RESERVATÓRIO DE FIBRA/FIBROCIMENTO    FORNECIMENTO E INSTALAÇÃO. AF_06/2016</v>
          </cell>
          <cell r="F600" t="str">
            <v>UN</v>
          </cell>
          <cell r="I600">
            <v>27.751542618000002</v>
          </cell>
        </row>
        <row r="601">
          <cell r="D601">
            <v>88248</v>
          </cell>
          <cell r="E601" t="str">
            <v>AUXILIAR DE ENCANADOR OU BOMBEIRO HIDRAULICO COM ENCARGOS COMPLEMENTARES</v>
          </cell>
          <cell r="F601" t="str">
            <v>H</v>
          </cell>
          <cell r="G601">
            <v>0.23100000000000001</v>
          </cell>
          <cell r="H601">
            <v>20.132683999999998</v>
          </cell>
          <cell r="I601">
            <v>4.6506500040000001</v>
          </cell>
        </row>
        <row r="602">
          <cell r="D602">
            <v>88267</v>
          </cell>
          <cell r="E602" t="str">
            <v>ENCANADOR OU BOMBEIRO HIDRÁULICO COM ENCARGOS COMPLEMENTARES</v>
          </cell>
          <cell r="F602" t="str">
            <v>H</v>
          </cell>
          <cell r="G602">
            <v>0.23100000000000001</v>
          </cell>
          <cell r="H602">
            <v>28.593994000000002</v>
          </cell>
          <cell r="I602">
            <v>6.6052126140000009</v>
          </cell>
        </row>
        <row r="603">
          <cell r="D603">
            <v>87</v>
          </cell>
          <cell r="E603" t="str">
            <v>ADAPTADOR PVC SOLDAVEL, LONGO, COM FLANGE LIVRE,  25 MM X 3/4", PARA CAIXA D' AGUA</v>
          </cell>
          <cell r="F603" t="str">
            <v>UN</v>
          </cell>
          <cell r="G603">
            <v>1</v>
          </cell>
          <cell r="H603" t="str">
            <v>15,30</v>
          </cell>
          <cell r="I603">
            <v>15.3</v>
          </cell>
        </row>
        <row r="604">
          <cell r="D604">
            <v>20080</v>
          </cell>
          <cell r="E604" t="str">
            <v>ADESIVO PLASTICO PARA PVC, FRASCO COM 175 GR</v>
          </cell>
          <cell r="F604" t="str">
            <v>UN</v>
          </cell>
          <cell r="G604">
            <v>4.5999999999999999E-2</v>
          </cell>
          <cell r="H604" t="str">
            <v>15,28</v>
          </cell>
          <cell r="I604">
            <v>0.70287999999999995</v>
          </cell>
        </row>
        <row r="605">
          <cell r="D605">
            <v>20083</v>
          </cell>
          <cell r="E605" t="str">
            <v>SOLUCAO LIMPADORA PARA PVC, FRASCO COM 1000 CM3</v>
          </cell>
          <cell r="F605" t="str">
            <v>UN</v>
          </cell>
          <cell r="G605">
            <v>1.0999999999999999E-2</v>
          </cell>
          <cell r="H605" t="str">
            <v>41,81</v>
          </cell>
          <cell r="I605">
            <v>0.45990999999999999</v>
          </cell>
        </row>
        <row r="606">
          <cell r="D606">
            <v>38383</v>
          </cell>
          <cell r="E606" t="str">
            <v>LIXA D'AGUA EM FOLHA, GRAO 100</v>
          </cell>
          <cell r="F606" t="str">
            <v>UN</v>
          </cell>
          <cell r="G606">
            <v>2.3E-2</v>
          </cell>
          <cell r="H606" t="str">
            <v>1,43</v>
          </cell>
          <cell r="I606">
            <v>3.2889999999999996E-2</v>
          </cell>
        </row>
        <row r="607">
          <cell r="D607">
            <v>94787</v>
          </cell>
          <cell r="E607" t="str">
            <v>ADAPTADOR COM FLANGES LIVRES, PVC, SOLDÁVEL LONGO, DN 50 MM X 1 1/2 , INSTALADO EM RESERVAÇÃO DE ÁGUA DE EDIFICAÇÃO QUE POSSUA RESERVATÓRIO DE FIBRA/FIBROCIMENTO   FORNECIMENTO E INSTALAÇÃO. AF_06/2016</v>
          </cell>
          <cell r="F607" t="str">
            <v>UN</v>
          </cell>
          <cell r="I607">
            <v>51.350586824000004</v>
          </cell>
        </row>
        <row r="608">
          <cell r="D608">
            <v>88248</v>
          </cell>
          <cell r="E608" t="str">
            <v>AUXILIAR DE ENCANADOR OU BOMBEIRO HIDRAULICO COM ENCARGOS COMPLEMENTARES</v>
          </cell>
          <cell r="F608" t="str">
            <v>H</v>
          </cell>
          <cell r="G608">
            <v>0.308</v>
          </cell>
          <cell r="H608">
            <v>20.132683999999998</v>
          </cell>
          <cell r="I608">
            <v>6.2008666719999992</v>
          </cell>
        </row>
        <row r="609">
          <cell r="D609">
            <v>88267</v>
          </cell>
          <cell r="E609" t="str">
            <v>ENCANADOR OU BOMBEIRO HIDRÁULICO COM ENCARGOS COMPLEMENTARES</v>
          </cell>
          <cell r="F609" t="str">
            <v>H</v>
          </cell>
          <cell r="G609">
            <v>0.308</v>
          </cell>
          <cell r="H609">
            <v>28.593994000000002</v>
          </cell>
          <cell r="I609">
            <v>8.8069501520000006</v>
          </cell>
        </row>
        <row r="610">
          <cell r="D610">
            <v>90</v>
          </cell>
          <cell r="E610" t="str">
            <v>ADAPTADOR PVC SOLDAVEL, LONGO, COM FLANGE LIVRE,  50 MM X 1 1/2", PARA CAIXA D' AGUA</v>
          </cell>
          <cell r="F610" t="str">
            <v>UN</v>
          </cell>
          <cell r="G610">
            <v>1</v>
          </cell>
          <cell r="H610" t="str">
            <v>31,16</v>
          </cell>
          <cell r="I610">
            <v>31.16</v>
          </cell>
        </row>
        <row r="611">
          <cell r="D611">
            <v>20080</v>
          </cell>
          <cell r="E611" t="str">
            <v>ADESIVO PLASTICO PARA PVC, FRASCO COM 175 GR</v>
          </cell>
          <cell r="F611" t="str">
            <v>UN</v>
          </cell>
          <cell r="G611">
            <v>0.19400000000000001</v>
          </cell>
          <cell r="H611" t="str">
            <v>15,28</v>
          </cell>
          <cell r="I611">
            <v>2.9643199999999998</v>
          </cell>
        </row>
        <row r="612">
          <cell r="D612">
            <v>20083</v>
          </cell>
          <cell r="E612" t="str">
            <v>SOLUCAO LIMPADORA PARA PVC, FRASCO COM 1000 CM3</v>
          </cell>
          <cell r="F612" t="str">
            <v>UN</v>
          </cell>
          <cell r="G612">
            <v>5.1999999999999998E-2</v>
          </cell>
          <cell r="H612" t="str">
            <v>41,81</v>
          </cell>
          <cell r="I612">
            <v>2.1741199999999998</v>
          </cell>
        </row>
        <row r="613">
          <cell r="D613">
            <v>38383</v>
          </cell>
          <cell r="E613" t="str">
            <v>LIXA D'AGUA EM FOLHA, GRAO 100</v>
          </cell>
          <cell r="F613" t="str">
            <v>UN</v>
          </cell>
          <cell r="G613">
            <v>3.1E-2</v>
          </cell>
          <cell r="H613" t="str">
            <v>1,43</v>
          </cell>
          <cell r="I613">
            <v>4.4329999999999994E-2</v>
          </cell>
        </row>
        <row r="614">
          <cell r="D614">
            <v>94788</v>
          </cell>
          <cell r="E614" t="str">
            <v>ADAPTADOR COM FLANGES LIVRES, PVC, SOLDÁVEL LONGO, DN 60 MM X 2 , INSTALADO EM RESERVAÇÃO DE ÁGUA DE EDIFICAÇÃO QUE POSSUA RESERVATÓRIO DE FIBRA/FIBROCIMENTO   FORNECIMENTO E INSTALAÇÃO. AF_06/2016</v>
          </cell>
          <cell r="F614" t="str">
            <v>UN</v>
          </cell>
          <cell r="I614">
            <v>66.440586824000007</v>
          </cell>
        </row>
        <row r="615">
          <cell r="D615">
            <v>88248</v>
          </cell>
          <cell r="E615" t="str">
            <v>AUXILIAR DE ENCANADOR OU BOMBEIRO HIDRAULICO COM ENCARGOS COMPLEMENTARES</v>
          </cell>
          <cell r="F615" t="str">
            <v>H</v>
          </cell>
          <cell r="G615">
            <v>0.308</v>
          </cell>
          <cell r="H615">
            <v>20.132683999999998</v>
          </cell>
          <cell r="I615">
            <v>6.2008666719999992</v>
          </cell>
        </row>
        <row r="616">
          <cell r="D616">
            <v>88267</v>
          </cell>
          <cell r="E616" t="str">
            <v>ENCANADOR OU BOMBEIRO HIDRÁULICO COM ENCARGOS COMPLEMENTARES</v>
          </cell>
          <cell r="F616" t="str">
            <v>H</v>
          </cell>
          <cell r="G616">
            <v>0.308</v>
          </cell>
          <cell r="H616">
            <v>28.593994000000002</v>
          </cell>
          <cell r="I616">
            <v>8.8069501520000006</v>
          </cell>
        </row>
        <row r="617">
          <cell r="D617">
            <v>81</v>
          </cell>
          <cell r="E617" t="str">
            <v>ADAPTADOR PVC SOLDAVEL, LONGO, COM FLANGE LIVRE,  60 MM X 2", PARA CAIXA D' AGUA</v>
          </cell>
          <cell r="F617" t="str">
            <v>UN</v>
          </cell>
          <cell r="G617">
            <v>1</v>
          </cell>
          <cell r="H617" t="str">
            <v>46,25</v>
          </cell>
          <cell r="I617">
            <v>46.25</v>
          </cell>
        </row>
        <row r="618">
          <cell r="D618">
            <v>20080</v>
          </cell>
          <cell r="E618" t="str">
            <v>ADESIVO PLASTICO PARA PVC, FRASCO COM 175 GR</v>
          </cell>
          <cell r="F618" t="str">
            <v>UN</v>
          </cell>
          <cell r="G618">
            <v>0.19400000000000001</v>
          </cell>
          <cell r="H618" t="str">
            <v>15,28</v>
          </cell>
          <cell r="I618">
            <v>2.9643199999999998</v>
          </cell>
        </row>
        <row r="619">
          <cell r="D619">
            <v>20083</v>
          </cell>
          <cell r="E619" t="str">
            <v>SOLUCAO LIMPADORA PARA PVC, FRASCO COM 1000 CM3</v>
          </cell>
          <cell r="F619" t="str">
            <v>UN</v>
          </cell>
          <cell r="G619">
            <v>5.1999999999999998E-2</v>
          </cell>
          <cell r="H619" t="str">
            <v>41,81</v>
          </cell>
          <cell r="I619">
            <v>2.1741199999999998</v>
          </cell>
        </row>
        <row r="620">
          <cell r="D620">
            <v>38383</v>
          </cell>
          <cell r="E620" t="str">
            <v>LIXA D'AGUA EM FOLHA, GRAO 100</v>
          </cell>
          <cell r="F620" t="str">
            <v>UN</v>
          </cell>
          <cell r="G620">
            <v>3.1E-2</v>
          </cell>
          <cell r="H620" t="str">
            <v>1,43</v>
          </cell>
          <cell r="I620">
            <v>4.4329999999999994E-2</v>
          </cell>
        </row>
        <row r="621">
          <cell r="D621">
            <v>94790</v>
          </cell>
          <cell r="E621" t="str">
            <v>ADAPTADOR COM FLANGES LIVRES, PVC, SOLDÁVEL LONGO, DN 85 MM X 3 , INSTALADO EM RESERVAÇÃO DE ÁGUA DE EDIFICAÇÃO QUE POSSUA RESERVATÓRIO DE FIBRA/FIBROCIMENTO   FORNECIMENTO E INSTALAÇÃO. AF_06/2016</v>
          </cell>
          <cell r="F621" t="str">
            <v>UN</v>
          </cell>
          <cell r="I621">
            <v>262.61058682399999</v>
          </cell>
        </row>
        <row r="622">
          <cell r="D622">
            <v>88248</v>
          </cell>
          <cell r="E622" t="str">
            <v>AUXILIAR DE ENCANADOR OU BOMBEIRO HIDRAULICO COM ENCARGOS COMPLEMENTARES</v>
          </cell>
          <cell r="F622" t="str">
            <v>H</v>
          </cell>
          <cell r="G622">
            <v>0.308</v>
          </cell>
          <cell r="H622">
            <v>20.132683999999998</v>
          </cell>
          <cell r="I622">
            <v>6.2008666719999992</v>
          </cell>
        </row>
        <row r="623">
          <cell r="D623">
            <v>88267</v>
          </cell>
          <cell r="E623" t="str">
            <v>ENCANADOR OU BOMBEIRO HIDRÁULICO COM ENCARGOS COMPLEMENTARES</v>
          </cell>
          <cell r="F623" t="str">
            <v>H</v>
          </cell>
          <cell r="G623">
            <v>0.308</v>
          </cell>
          <cell r="H623">
            <v>28.593994000000002</v>
          </cell>
          <cell r="I623">
            <v>8.8069501520000006</v>
          </cell>
        </row>
        <row r="624">
          <cell r="D624">
            <v>105</v>
          </cell>
          <cell r="E624" t="str">
            <v>ADAPTADOR PVC SOLDAVEL, LONGO, COM FLANGE LIVRE,  85 MM X 3", PARA CAIXA D' AGUA</v>
          </cell>
          <cell r="F624" t="str">
            <v>UN</v>
          </cell>
          <cell r="G624">
            <v>1</v>
          </cell>
          <cell r="H624" t="str">
            <v>242,42</v>
          </cell>
          <cell r="I624">
            <v>242.42</v>
          </cell>
        </row>
        <row r="625">
          <cell r="D625">
            <v>20080</v>
          </cell>
          <cell r="E625" t="str">
            <v>ADESIVO PLASTICO PARA PVC, FRASCO COM 175 GR</v>
          </cell>
          <cell r="F625" t="str">
            <v>UN</v>
          </cell>
          <cell r="G625">
            <v>0.19400000000000001</v>
          </cell>
          <cell r="H625" t="str">
            <v>15,28</v>
          </cell>
          <cell r="I625">
            <v>2.9643199999999998</v>
          </cell>
        </row>
        <row r="626">
          <cell r="D626">
            <v>20083</v>
          </cell>
          <cell r="E626" t="str">
            <v>SOLUCAO LIMPADORA PARA PVC, FRASCO COM 1000 CM3</v>
          </cell>
          <cell r="F626" t="str">
            <v>UN</v>
          </cell>
          <cell r="G626">
            <v>5.1999999999999998E-2</v>
          </cell>
          <cell r="H626" t="str">
            <v>41,81</v>
          </cell>
          <cell r="I626">
            <v>2.1741199999999998</v>
          </cell>
        </row>
        <row r="627">
          <cell r="D627">
            <v>38383</v>
          </cell>
          <cell r="E627" t="str">
            <v>LIXA D'AGUA EM FOLHA, GRAO 100</v>
          </cell>
          <cell r="F627" t="str">
            <v>UN</v>
          </cell>
          <cell r="G627">
            <v>3.1E-2</v>
          </cell>
          <cell r="H627" t="str">
            <v>1,43</v>
          </cell>
          <cell r="I627">
            <v>4.4329999999999994E-2</v>
          </cell>
        </row>
        <row r="628">
          <cell r="D628">
            <v>89422</v>
          </cell>
          <cell r="E628" t="str">
            <v>ADAPTADOR CURTO COM BOLSA E ROSCA PARA REGISTRO, PVC, SOLDAVEL, D N 20MM X 1/2, INSTALADO EM RAMAL DE DISTRIBUIÇÃO DE ÁGUA - FORNECIMENTO E INSTALAÇÃO. AF_12/2014</v>
          </cell>
          <cell r="F628" t="str">
            <v xml:space="preserve">UN </v>
          </cell>
          <cell r="I628">
            <v>3.7806672560000001</v>
          </cell>
        </row>
        <row r="629">
          <cell r="D629">
            <v>88248</v>
          </cell>
          <cell r="E629" t="str">
            <v>AUXILIAR DE ENCANADOR OU BOMBEIRO HIDRAULICO COM ENCARGOS COMPLEMENTARES</v>
          </cell>
          <cell r="F629" t="str">
            <v xml:space="preserve">H </v>
          </cell>
          <cell r="G629">
            <v>5.1999999999999998E-2</v>
          </cell>
          <cell r="H629">
            <v>20.132683999999998</v>
          </cell>
          <cell r="I629">
            <v>1.0468995679999997</v>
          </cell>
        </row>
        <row r="630">
          <cell r="D630">
            <v>88267</v>
          </cell>
          <cell r="E630" t="str">
            <v>ENCANADOR OU BOMBEIRO HIDRÁULICO COM ENCARGOS COMPLEMENTARES</v>
          </cell>
          <cell r="F630" t="str">
            <v xml:space="preserve">H </v>
          </cell>
          <cell r="G630">
            <v>5.1999999999999998E-2</v>
          </cell>
          <cell r="H630">
            <v>28.593994000000002</v>
          </cell>
          <cell r="I630">
            <v>1.4868876880000002</v>
          </cell>
        </row>
        <row r="631">
          <cell r="D631">
            <v>107</v>
          </cell>
          <cell r="E631" t="str">
            <v>ADAPTADOR PVC SOLDAVEL CURTO COM BOLSA E ROSCA, 20 MM X 1/2", PARA AGUA FRIA</v>
          </cell>
          <cell r="F631" t="str">
            <v xml:space="preserve">UN </v>
          </cell>
          <cell r="G631">
            <v>1</v>
          </cell>
          <cell r="H631" t="str">
            <v>0,67</v>
          </cell>
          <cell r="I631">
            <v>0.67</v>
          </cell>
        </row>
        <row r="632">
          <cell r="D632">
            <v>122</v>
          </cell>
          <cell r="E632" t="str">
            <v>ADESIVO PLASTICO PARA PVC, FRASCO COM 850 GR</v>
          </cell>
          <cell r="F632" t="str">
            <v xml:space="preserve">UN </v>
          </cell>
          <cell r="G632">
            <v>6.0000000000000001E-3</v>
          </cell>
          <cell r="H632" t="str">
            <v>48,14</v>
          </cell>
          <cell r="I632">
            <v>0.28883999999999999</v>
          </cell>
        </row>
        <row r="633">
          <cell r="D633">
            <v>20083</v>
          </cell>
          <cell r="E633" t="str">
            <v>SOLUCAO LIMPADORA PARA PVC, FRASCO COM 1000 CM3</v>
          </cell>
          <cell r="F633" t="str">
            <v xml:space="preserve">UN </v>
          </cell>
          <cell r="G633">
            <v>6.0000000000000001E-3</v>
          </cell>
          <cell r="H633" t="str">
            <v>41,81</v>
          </cell>
          <cell r="I633">
            <v>0.25086000000000003</v>
          </cell>
        </row>
        <row r="634">
          <cell r="D634">
            <v>38383</v>
          </cell>
          <cell r="E634" t="str">
            <v>LIXA D'AGUA EM FOLHA, GRAO 100</v>
          </cell>
          <cell r="F634" t="str">
            <v xml:space="preserve">UN </v>
          </cell>
          <cell r="G634">
            <v>2.5999999999999999E-2</v>
          </cell>
          <cell r="H634" t="str">
            <v>1,43</v>
          </cell>
          <cell r="I634">
            <v>3.7179999999999998E-2</v>
          </cell>
        </row>
        <row r="635">
          <cell r="D635">
            <v>89391</v>
          </cell>
          <cell r="E635" t="str">
            <v>ADAPTADOR CURTO COM BOLSA E ROSCA PARA REGISTRO, PVC, SOLDÁVEL, DN 32MM X 1, INSTALADO EM RAMAL OU SUB-RAMAL DE ÁGUA - FORNECIMENTO E INSTALAÇÃO. AF_12/2014</v>
          </cell>
          <cell r="F635" t="str">
            <v>UN</v>
          </cell>
          <cell r="I635">
            <v>9.8880594020000014</v>
          </cell>
        </row>
        <row r="636">
          <cell r="D636">
            <v>88248</v>
          </cell>
          <cell r="E636" t="str">
            <v>AUXILIAR DE ENCANADOR OU BOMBEIRO HIDRAULICO COM ENCARGOS COMPLEMENTARES</v>
          </cell>
          <cell r="F636" t="str">
            <v>H</v>
          </cell>
          <cell r="G636">
            <v>0.19900000000000001</v>
          </cell>
          <cell r="H636">
            <v>20.132683999999998</v>
          </cell>
          <cell r="I636">
            <v>4.0064041159999997</v>
          </cell>
        </row>
        <row r="637">
          <cell r="D637">
            <v>88267</v>
          </cell>
          <cell r="E637" t="str">
            <v>ENCANADOR OU BOMBEIRO HIDRÁULICO COM ENCARGOS COMPLEMENTARES</v>
          </cell>
          <cell r="F637" t="str">
            <v>H</v>
          </cell>
          <cell r="G637">
            <v>0.11899999999999999</v>
          </cell>
          <cell r="H637">
            <v>28.593994000000002</v>
          </cell>
          <cell r="I637">
            <v>3.4026852860000001</v>
          </cell>
        </row>
        <row r="638">
          <cell r="D638">
            <v>108</v>
          </cell>
          <cell r="E638" t="str">
            <v>ADAPTADOR PVC SOLDAVEL CURTO COM BOLSA E ROSCA, 32 MM X 1", PARA AGUA FRIA</v>
          </cell>
          <cell r="F638" t="str">
            <v>UN</v>
          </cell>
          <cell r="G638">
            <v>1</v>
          </cell>
          <cell r="H638" t="str">
            <v>1,50</v>
          </cell>
          <cell r="I638">
            <v>1.5</v>
          </cell>
        </row>
        <row r="639">
          <cell r="D639">
            <v>122</v>
          </cell>
          <cell r="E639" t="str">
            <v>ADESIVO PLASTICO PARA PVC, FRASCO COM 850 GR</v>
          </cell>
          <cell r="F639" t="str">
            <v>UN</v>
          </cell>
          <cell r="G639">
            <v>8.9999999999999993E-3</v>
          </cell>
          <cell r="H639" t="str">
            <v>48,14</v>
          </cell>
          <cell r="I639">
            <v>0.43325999999999998</v>
          </cell>
        </row>
        <row r="640">
          <cell r="D640">
            <v>20083</v>
          </cell>
          <cell r="E640" t="str">
            <v>SOLUCAO LIMPADORA PARA PVC, FRASCO COM 1000 CM3</v>
          </cell>
          <cell r="F640" t="str">
            <v>UN</v>
          </cell>
          <cell r="G640">
            <v>1.0999999999999999E-2</v>
          </cell>
          <cell r="H640" t="str">
            <v>41,81</v>
          </cell>
          <cell r="I640">
            <v>0.45990999999999999</v>
          </cell>
        </row>
        <row r="641">
          <cell r="D641">
            <v>38383</v>
          </cell>
          <cell r="E641" t="str">
            <v>LIXA D'AGUA EM FOLHA, GRAO 100</v>
          </cell>
          <cell r="F641" t="str">
            <v>UN</v>
          </cell>
          <cell r="G641">
            <v>0.06</v>
          </cell>
          <cell r="H641" t="str">
            <v>1,43</v>
          </cell>
          <cell r="I641">
            <v>8.5799999999999987E-2</v>
          </cell>
        </row>
        <row r="642">
          <cell r="D642">
            <v>89429</v>
          </cell>
          <cell r="E642" t="str">
            <v xml:space="preserve">ADAPTADOR CURTO COM BOLSA E ROSCA PARA REGISTRO, PVC, SOLDÁVEL, DN 25MM X 3/4", INSTALADO EM RAMAL DE DISTRIBUIÇÃO DE ÁGUA - FORNECIMENTO E INSTALAÇÃO. AF_12/2014_P
</v>
          </cell>
          <cell r="F642" t="str">
            <v>UN</v>
          </cell>
          <cell r="I642">
            <v>4.3679606799999995</v>
          </cell>
        </row>
        <row r="643">
          <cell r="D643">
            <v>65</v>
          </cell>
          <cell r="E643" t="str">
            <v>ADAPTADOR PVC SOLDÁVEL CURTO COM BOLSA E ROSCA, 25 MM X 3/4", PARA ÁGUA FRIA</v>
          </cell>
          <cell r="F643" t="str">
            <v>UN</v>
          </cell>
          <cell r="G643">
            <v>1</v>
          </cell>
          <cell r="H643" t="str">
            <v>0,76</v>
          </cell>
          <cell r="I643">
            <v>0.76</v>
          </cell>
        </row>
        <row r="644">
          <cell r="D644">
            <v>20083</v>
          </cell>
          <cell r="E644" t="str">
            <v>SOLUCAO LIMPADORA PARA PVC, FRASCO COM 1000 CM3</v>
          </cell>
          <cell r="F644" t="str">
            <v>UN</v>
          </cell>
          <cell r="G644">
            <v>8.0000000000000002E-3</v>
          </cell>
          <cell r="H644" t="str">
            <v>41,81</v>
          </cell>
          <cell r="I644">
            <v>0.33448</v>
          </cell>
        </row>
        <row r="645">
          <cell r="D645">
            <v>122</v>
          </cell>
          <cell r="E645" t="str">
            <v>ADESIVO PLASTICO PARA PVC, FRASCO COM 850 GR</v>
          </cell>
          <cell r="F645" t="str">
            <v>UN</v>
          </cell>
          <cell r="G645">
            <v>7.0000000000000001E-3</v>
          </cell>
          <cell r="H645" t="str">
            <v>48,14</v>
          </cell>
          <cell r="I645">
            <v>0.33698</v>
          </cell>
        </row>
        <row r="646">
          <cell r="D646">
            <v>3767</v>
          </cell>
          <cell r="E646" t="str">
            <v>LIXA EM FOLHA PARA PAREDE OU MADEIRA, NÚMERO 120 (COR VERMELHA)</v>
          </cell>
          <cell r="F646" t="str">
            <v>UN</v>
          </cell>
          <cell r="G646">
            <v>0.03</v>
          </cell>
          <cell r="H646" t="str">
            <v>0,43</v>
          </cell>
          <cell r="I646">
            <v>1.29E-2</v>
          </cell>
        </row>
        <row r="647">
          <cell r="D647">
            <v>88267</v>
          </cell>
          <cell r="E647" t="str">
            <v>ENCANADOR OU BOMBEIRO HIDRÁULICO COM ENCARGOS COMPLEMENTARES</v>
          </cell>
          <cell r="F647" t="str">
            <v>H</v>
          </cell>
          <cell r="G647">
            <v>0.06</v>
          </cell>
          <cell r="H647">
            <v>28.593994000000002</v>
          </cell>
          <cell r="I647">
            <v>1.71563964</v>
          </cell>
        </row>
        <row r="648">
          <cell r="D648">
            <v>88248</v>
          </cell>
          <cell r="E648" t="str">
            <v>AUXILIAR DE ENCANADOR OU BOMBEIRO HIDRÁULICO COM ENCARGOS COMPLEMENTARES</v>
          </cell>
          <cell r="F648" t="str">
            <v>H</v>
          </cell>
          <cell r="G648">
            <v>0.06</v>
          </cell>
          <cell r="H648">
            <v>20.132683999999998</v>
          </cell>
          <cell r="I648">
            <v>1.2079610399999998</v>
          </cell>
        </row>
        <row r="649">
          <cell r="D649">
            <v>1071</v>
          </cell>
          <cell r="E649" t="str">
            <v>BUCHA DE REDUÇÃO CURTA DE PVC RIGIDO SOLDAVEL, MARROM, DIAM= 25 X 20MM</v>
          </cell>
          <cell r="F649" t="str">
            <v>UN</v>
          </cell>
          <cell r="I649">
            <v>5.0082248400000005</v>
          </cell>
        </row>
        <row r="650">
          <cell r="D650">
            <v>138</v>
          </cell>
          <cell r="E650" t="str">
            <v>ADESIVO PVC EM FRASCO DE 850 GRAMAS</v>
          </cell>
          <cell r="F650" t="str">
            <v>KG</v>
          </cell>
          <cell r="G650">
            <v>5.0000000000000001E-3</v>
          </cell>
          <cell r="H650" t="str">
            <v>46,44</v>
          </cell>
          <cell r="I650">
            <v>0.23219999999999999</v>
          </cell>
        </row>
        <row r="651">
          <cell r="D651">
            <v>2036</v>
          </cell>
          <cell r="E651" t="str">
            <v>SOLUÇÃO LIMPADORA DE PVC</v>
          </cell>
          <cell r="F651" t="str">
            <v>L</v>
          </cell>
          <cell r="G651">
            <v>8.0000000000000002E-3</v>
          </cell>
          <cell r="H651" t="str">
            <v>34,28</v>
          </cell>
          <cell r="I651">
            <v>0.27424000000000004</v>
          </cell>
        </row>
        <row r="652">
          <cell r="D652">
            <v>828</v>
          </cell>
          <cell r="E652" t="str">
            <v>BUCHA DE REDUÇÃO DE PVC, SOLDAVEL, CURTA, COM 25 X 20MM, PARA AGUA FRIA PREDIAL</v>
          </cell>
          <cell r="F652" t="str">
            <v>UN</v>
          </cell>
          <cell r="G652">
            <v>1</v>
          </cell>
          <cell r="H652" t="str">
            <v>0,41</v>
          </cell>
          <cell r="I652">
            <v>0.41</v>
          </cell>
        </row>
        <row r="653">
          <cell r="D653">
            <v>88267</v>
          </cell>
          <cell r="E653" t="str">
            <v>ENCANADOR OU BOMBEIRO HIDRÁULICO COM ENCARGOS COMPLEMENTARES</v>
          </cell>
          <cell r="F653" t="str">
            <v>H</v>
          </cell>
          <cell r="G653">
            <v>0.09</v>
          </cell>
          <cell r="H653">
            <v>28.593994000000002</v>
          </cell>
          <cell r="I653">
            <v>2.57345946</v>
          </cell>
        </row>
        <row r="654">
          <cell r="D654">
            <v>88316</v>
          </cell>
          <cell r="E654" t="str">
            <v>SERVENTE COM ENCARGOS COMPLEMENTARES</v>
          </cell>
          <cell r="F654" t="str">
            <v>H</v>
          </cell>
          <cell r="G654">
            <v>0.09</v>
          </cell>
          <cell r="H654">
            <v>16.870282</v>
          </cell>
          <cell r="I654">
            <v>1.5183253799999998</v>
          </cell>
        </row>
        <row r="655">
          <cell r="D655">
            <v>1072</v>
          </cell>
          <cell r="E655" t="str">
            <v>BUCHA DE REDUÇÃO CURTA DE PVC RIGIDO SOLDAVEL, MARROM, DIAM= 32 X 25MM</v>
          </cell>
          <cell r="F655" t="str">
            <v>UN</v>
          </cell>
          <cell r="I655">
            <v>5.5132248399999995</v>
          </cell>
        </row>
        <row r="656">
          <cell r="D656">
            <v>138</v>
          </cell>
          <cell r="E656" t="str">
            <v>ADESIVO PVC EM FRASCO DE 850 GRAMAS</v>
          </cell>
          <cell r="F656" t="str">
            <v>KG</v>
          </cell>
          <cell r="G656">
            <v>6.0000000000000001E-3</v>
          </cell>
          <cell r="H656" t="str">
            <v>46,44</v>
          </cell>
          <cell r="I656">
            <v>0.27864</v>
          </cell>
        </row>
        <row r="657">
          <cell r="D657">
            <v>2036</v>
          </cell>
          <cell r="E657" t="str">
            <v>SOLUÇÃO LIMPADORA DE PVC</v>
          </cell>
          <cell r="F657" t="str">
            <v>L</v>
          </cell>
          <cell r="G657">
            <v>0.01</v>
          </cell>
          <cell r="H657" t="str">
            <v>34,28</v>
          </cell>
          <cell r="I657">
            <v>0.34279999999999999</v>
          </cell>
        </row>
        <row r="658">
          <cell r="D658">
            <v>829</v>
          </cell>
          <cell r="E658" t="str">
            <v>BUCHA DE REDUÇÃO DE PVC, SOLDAVEL, CURTA, COM 32 X 25MM, PARA AGUA FRIA PREDIAL</v>
          </cell>
          <cell r="F658" t="str">
            <v>UN</v>
          </cell>
          <cell r="G658">
            <v>1</v>
          </cell>
          <cell r="H658" t="str">
            <v>0,80</v>
          </cell>
          <cell r="I658">
            <v>0.8</v>
          </cell>
        </row>
        <row r="659">
          <cell r="D659">
            <v>88267</v>
          </cell>
          <cell r="E659" t="str">
            <v>ENCANADOR OU BOMBEIRO HIDRÁULICO COM ENCARGOS COMPLEMENTARES</v>
          </cell>
          <cell r="F659" t="str">
            <v>H</v>
          </cell>
          <cell r="G659">
            <v>0.09</v>
          </cell>
          <cell r="H659">
            <v>28.593994000000002</v>
          </cell>
          <cell r="I659">
            <v>2.57345946</v>
          </cell>
        </row>
        <row r="660">
          <cell r="D660">
            <v>88316</v>
          </cell>
          <cell r="E660" t="str">
            <v>SERVENTE COM ENCARGOS COMPLEMENTARES</v>
          </cell>
          <cell r="F660" t="str">
            <v>H</v>
          </cell>
          <cell r="G660">
            <v>0.09</v>
          </cell>
          <cell r="H660">
            <v>16.870282</v>
          </cell>
          <cell r="I660">
            <v>1.5183253799999998</v>
          </cell>
        </row>
        <row r="661">
          <cell r="D661" t="str">
            <v>COMP 002</v>
          </cell>
          <cell r="E661" t="str">
            <v>BUCHA DE REDUÇÃO CURTA DE PVC RIGIDO SOLDAVEL, MARROM, DIAM= 40 X 32MM</v>
          </cell>
          <cell r="F661" t="str">
            <v>UN</v>
          </cell>
          <cell r="I661">
            <v>6.4132248399999998</v>
          </cell>
        </row>
        <row r="662">
          <cell r="D662">
            <v>138</v>
          </cell>
          <cell r="E662" t="str">
            <v>ADESIVO PVC EM FRASCO DE 850 GRAMAS</v>
          </cell>
          <cell r="F662" t="str">
            <v>KG</v>
          </cell>
          <cell r="G662">
            <v>6.0000000000000001E-3</v>
          </cell>
          <cell r="H662" t="str">
            <v>46,44</v>
          </cell>
          <cell r="I662">
            <v>0.27864</v>
          </cell>
        </row>
        <row r="663">
          <cell r="D663">
            <v>2036</v>
          </cell>
          <cell r="E663" t="str">
            <v>SOLUÇÃO LIMPADORA DE PVC</v>
          </cell>
          <cell r="F663" t="str">
            <v>L</v>
          </cell>
          <cell r="G663">
            <v>0.01</v>
          </cell>
          <cell r="H663" t="str">
            <v>34,28</v>
          </cell>
          <cell r="I663">
            <v>0.34279999999999999</v>
          </cell>
        </row>
        <row r="664">
          <cell r="D664">
            <v>812</v>
          </cell>
          <cell r="E664" t="str">
            <v xml:space="preserve">BUCHA DE REDUÇÃO DE PVC, SOLDAVEL, CURTA, COM 40 X 32MM, PARA ÁGUA FRIA PREDIAL </v>
          </cell>
          <cell r="F664" t="str">
            <v>UN</v>
          </cell>
          <cell r="G664">
            <v>1</v>
          </cell>
          <cell r="H664" t="str">
            <v>1,70</v>
          </cell>
          <cell r="I664">
            <v>1.7</v>
          </cell>
        </row>
        <row r="665">
          <cell r="D665">
            <v>88267</v>
          </cell>
          <cell r="E665" t="str">
            <v>ENCANADOR OU BOMBEIRO HIDRÁULICO COM ENCARGOS COMPLEMENTARES</v>
          </cell>
          <cell r="F665" t="str">
            <v>H</v>
          </cell>
          <cell r="G665">
            <v>0.09</v>
          </cell>
          <cell r="H665">
            <v>28.593994000000002</v>
          </cell>
          <cell r="I665">
            <v>2.57345946</v>
          </cell>
        </row>
        <row r="666">
          <cell r="D666">
            <v>88316</v>
          </cell>
          <cell r="E666" t="str">
            <v>SERVENTE COM ENCARGOS COMPLEMENTARES</v>
          </cell>
          <cell r="F666" t="str">
            <v>H</v>
          </cell>
          <cell r="G666">
            <v>0.09</v>
          </cell>
          <cell r="H666">
            <v>16.870282</v>
          </cell>
          <cell r="I666">
            <v>1.5183253799999998</v>
          </cell>
        </row>
        <row r="667">
          <cell r="D667">
            <v>1085</v>
          </cell>
          <cell r="E667" t="str">
            <v>BUCHA DE REDUÇÃO LONGA DE PVC RIGIDO SOLDAVEL, MARROM, DIAM= 60 X 25MM</v>
          </cell>
          <cell r="F667" t="str">
            <v>UN</v>
          </cell>
          <cell r="I667">
            <v>20.782909000000004</v>
          </cell>
        </row>
        <row r="668">
          <cell r="D668">
            <v>138</v>
          </cell>
          <cell r="E668" t="str">
            <v>ADESIVO PVC EM FRASCO DE 850 GRAMAS</v>
          </cell>
          <cell r="F668" t="str">
            <v>KG</v>
          </cell>
          <cell r="G668">
            <v>4.0000000000000001E-3</v>
          </cell>
          <cell r="H668" t="str">
            <v>46,44</v>
          </cell>
          <cell r="I668">
            <v>0.18576000000000001</v>
          </cell>
        </row>
        <row r="669">
          <cell r="D669">
            <v>2036</v>
          </cell>
          <cell r="E669" t="str">
            <v>SOLUÇÃO LIMPADORA DE PVC</v>
          </cell>
          <cell r="F669" t="str">
            <v>L</v>
          </cell>
          <cell r="G669">
            <v>6.0999999999999999E-2</v>
          </cell>
          <cell r="H669" t="str">
            <v>34,28</v>
          </cell>
          <cell r="I669">
            <v>2.0910799999999998</v>
          </cell>
        </row>
        <row r="670">
          <cell r="D670">
            <v>816</v>
          </cell>
          <cell r="E670" t="str">
            <v>BUCHA DE REDUÇÃO DE PVC, SOLDAVEL, LONGA, COM 60 X 25MM, PARA ÁGUA FRIA PREDIAL</v>
          </cell>
          <cell r="F670" t="str">
            <v>UN</v>
          </cell>
          <cell r="G670">
            <v>1</v>
          </cell>
          <cell r="H670" t="str">
            <v>7,14</v>
          </cell>
          <cell r="I670">
            <v>7.14</v>
          </cell>
        </row>
        <row r="671">
          <cell r="D671">
            <v>88267</v>
          </cell>
          <cell r="E671" t="str">
            <v>ENCANADOR OU BOMBEIRO HIDRÁULICO COM ENCARGOS COMPLEMENTARES</v>
          </cell>
          <cell r="F671" t="str">
            <v>H</v>
          </cell>
          <cell r="G671">
            <v>0.25</v>
          </cell>
          <cell r="H671">
            <v>28.593994000000002</v>
          </cell>
          <cell r="I671">
            <v>7.1484985000000005</v>
          </cell>
        </row>
        <row r="672">
          <cell r="D672">
            <v>88316</v>
          </cell>
          <cell r="E672" t="str">
            <v>SERVENTE COM ENCARGOS COMPLEMENTARES</v>
          </cell>
          <cell r="F672" t="str">
            <v>H</v>
          </cell>
          <cell r="G672">
            <v>0.25</v>
          </cell>
          <cell r="H672">
            <v>16.870282</v>
          </cell>
          <cell r="I672">
            <v>4.2175704999999999</v>
          </cell>
        </row>
        <row r="673">
          <cell r="D673">
            <v>1089</v>
          </cell>
          <cell r="E673" t="str">
            <v>BUCHA DE REDUÇÃO LONGA DE PVC RIGIDO SOLDAVEL, MARROM, DIAM= 75 X 50MM</v>
          </cell>
          <cell r="F673" t="str">
            <v>UN</v>
          </cell>
          <cell r="I673">
            <v>29.742845560000003</v>
          </cell>
        </row>
        <row r="674">
          <cell r="D674">
            <v>138</v>
          </cell>
          <cell r="E674" t="str">
            <v>ADESIVO PVC EM FRASCO DE 850 GRAMAS</v>
          </cell>
          <cell r="F674" t="str">
            <v>KG</v>
          </cell>
          <cell r="G674">
            <v>7.0000000000000001E-3</v>
          </cell>
          <cell r="H674" t="str">
            <v>46,44</v>
          </cell>
          <cell r="I674">
            <v>0.32507999999999998</v>
          </cell>
        </row>
        <row r="675">
          <cell r="D675">
            <v>2036</v>
          </cell>
          <cell r="E675" t="str">
            <v>SOLUÇÃO LIMPADORA DE PVC</v>
          </cell>
          <cell r="F675" t="str">
            <v>L</v>
          </cell>
          <cell r="G675">
            <v>7.8E-2</v>
          </cell>
          <cell r="H675" t="str">
            <v>34,28</v>
          </cell>
          <cell r="I675">
            <v>2.6738400000000002</v>
          </cell>
        </row>
        <row r="676">
          <cell r="D676">
            <v>821</v>
          </cell>
          <cell r="E676" t="str">
            <v>BUCHA DE REDUÇÃO DE PVC, SOLDAVEL, LONGA, COM 60 X 25MM, PARA ÁGUA FRIA PREDIAL</v>
          </cell>
          <cell r="F676" t="str">
            <v>UN</v>
          </cell>
          <cell r="G676">
            <v>1</v>
          </cell>
          <cell r="H676" t="str">
            <v>12,65</v>
          </cell>
          <cell r="I676">
            <v>12.65</v>
          </cell>
        </row>
        <row r="677">
          <cell r="D677">
            <v>88267</v>
          </cell>
          <cell r="E677" t="str">
            <v>ENCANADOR OU BOMBEIRO HIDRÁULICO COM ENCARGOS COMPLEMENTARES</v>
          </cell>
          <cell r="F677" t="str">
            <v>H</v>
          </cell>
          <cell r="G677">
            <v>0.31</v>
          </cell>
          <cell r="H677">
            <v>28.593994000000002</v>
          </cell>
          <cell r="I677">
            <v>8.8641381400000014</v>
          </cell>
        </row>
        <row r="678">
          <cell r="D678">
            <v>88316</v>
          </cell>
          <cell r="E678" t="str">
            <v>SERVENTE COM ENCARGOS COMPLEMENTARES</v>
          </cell>
          <cell r="F678" t="str">
            <v>H</v>
          </cell>
          <cell r="G678">
            <v>0.31</v>
          </cell>
          <cell r="H678">
            <v>16.870282</v>
          </cell>
          <cell r="I678">
            <v>5.2297874200000001</v>
          </cell>
        </row>
        <row r="679">
          <cell r="D679">
            <v>89364</v>
          </cell>
          <cell r="E679" t="str">
            <v>CURVA 90 GRAUS, PVC, SOLDÁVEL, DN 25MM, INSTALADO EM RAMAL OU SUB-RAMAL DE ÁGUA - FORNECIMENTO E INSTALAÇÃO. AF_12/2014</v>
          </cell>
          <cell r="F679" t="str">
            <v>UN</v>
          </cell>
          <cell r="I679">
            <v>10.6419617</v>
          </cell>
        </row>
        <row r="680">
          <cell r="D680">
            <v>88248</v>
          </cell>
          <cell r="E680" t="str">
            <v>AUXILIAR DE ENCANADOR OU BOMBEIRO HIDRAULICO COM ENCARGOS COMPLEMENTARES</v>
          </cell>
          <cell r="F680" t="str">
            <v>H</v>
          </cell>
          <cell r="G680">
            <v>0.15</v>
          </cell>
          <cell r="H680">
            <v>20.132683999999998</v>
          </cell>
          <cell r="I680">
            <v>3.0199025999999995</v>
          </cell>
        </row>
        <row r="681">
          <cell r="D681">
            <v>88267</v>
          </cell>
          <cell r="E681" t="str">
            <v>ENCANADOR OU BOMBEIRO HIDRÁULICO COM ENCARGOS COMPLEMENTARES</v>
          </cell>
          <cell r="F681" t="str">
            <v>H</v>
          </cell>
          <cell r="G681">
            <v>0.15</v>
          </cell>
          <cell r="H681">
            <v>28.593994000000002</v>
          </cell>
          <cell r="I681">
            <v>4.2890991000000005</v>
          </cell>
        </row>
        <row r="682">
          <cell r="D682">
            <v>122</v>
          </cell>
          <cell r="E682" t="str">
            <v>ADESIVO PLASTICO PARA PVC, FRASCO COM 850 GR</v>
          </cell>
          <cell r="F682" t="str">
            <v>UN</v>
          </cell>
          <cell r="G682">
            <v>7.0000000000000001E-3</v>
          </cell>
          <cell r="H682" t="str">
            <v>48,14</v>
          </cell>
          <cell r="I682">
            <v>0.33698</v>
          </cell>
        </row>
        <row r="683">
          <cell r="D683">
            <v>1956</v>
          </cell>
          <cell r="E683" t="str">
            <v>CURVA DE PVC 90 GRAUS, SOLDAVEL, 25 MM, PARA AGUA FRIA PREDIAL (NBR 5648)</v>
          </cell>
          <cell r="F683" t="str">
            <v>UN</v>
          </cell>
          <cell r="G683">
            <v>1</v>
          </cell>
          <cell r="H683" t="str">
            <v>2,59</v>
          </cell>
          <cell r="I683">
            <v>2.59</v>
          </cell>
        </row>
        <row r="684">
          <cell r="D684">
            <v>20083</v>
          </cell>
          <cell r="E684" t="str">
            <v>SOLUCAO LIMPADORA PARA PVC, FRASCO COM 1000 CM3</v>
          </cell>
          <cell r="F684" t="str">
            <v>UN</v>
          </cell>
          <cell r="G684">
            <v>8.0000000000000002E-3</v>
          </cell>
          <cell r="H684" t="str">
            <v>41,81</v>
          </cell>
          <cell r="I684">
            <v>0.33448</v>
          </cell>
        </row>
        <row r="685">
          <cell r="D685">
            <v>38383</v>
          </cell>
          <cell r="E685" t="str">
            <v>LIXA D'AGUA EM FOLHA, GRAO 100</v>
          </cell>
          <cell r="F685" t="str">
            <v>UN</v>
          </cell>
          <cell r="G685">
            <v>0.05</v>
          </cell>
          <cell r="H685" t="str">
            <v>1,43</v>
          </cell>
          <cell r="I685">
            <v>7.1499999999999994E-2</v>
          </cell>
        </row>
        <row r="686">
          <cell r="D686">
            <v>89369</v>
          </cell>
          <cell r="E686" t="str">
            <v>CURVA 90 GRAUS, PVC, SOLDÁVEL, DN 32MM, INSTALADO EM RAMAL OU SUB-RAMAL DE ÁGUA - FORNECIMENTO E INSTALAÇÃO. AF_12/2014</v>
          </cell>
          <cell r="F686" t="str">
            <v>UN</v>
          </cell>
          <cell r="I686">
            <v>40.253731076000001</v>
          </cell>
        </row>
        <row r="687">
          <cell r="D687">
            <v>88248</v>
          </cell>
          <cell r="E687" t="str">
            <v>AUXILIAR DE ENCANADOR OU BOMBEIRO HIDRAULICO COM ENCARGOS COMPLEMENTARES</v>
          </cell>
          <cell r="F687" t="str">
            <v>H</v>
          </cell>
          <cell r="G687">
            <v>0.17899999999999999</v>
          </cell>
          <cell r="H687">
            <v>20.132683999999998</v>
          </cell>
          <cell r="I687">
            <v>28.906436150000005</v>
          </cell>
        </row>
        <row r="688">
          <cell r="D688">
            <v>88267</v>
          </cell>
          <cell r="E688" t="str">
            <v>ENCANADOR OU BOMBEIRO HIDRÁULICO COM ENCARGOS COMPLEMENTARES</v>
          </cell>
          <cell r="F688" t="str">
            <v>H</v>
          </cell>
          <cell r="G688">
            <v>0.17899999999999999</v>
          </cell>
          <cell r="H688">
            <v>28.593994000000002</v>
          </cell>
          <cell r="I688">
            <v>5.1183249260000006</v>
          </cell>
        </row>
        <row r="689">
          <cell r="D689">
            <v>122</v>
          </cell>
          <cell r="E689" t="str">
            <v>ADESIVO PLASTICO PARA PVC, FRASCO COM 850 GR</v>
          </cell>
          <cell r="F689" t="str">
            <v>UN</v>
          </cell>
          <cell r="G689">
            <v>8.9999999999999993E-3</v>
          </cell>
          <cell r="H689" t="str">
            <v>48,14</v>
          </cell>
          <cell r="I689">
            <v>0.43325999999999998</v>
          </cell>
        </row>
        <row r="690">
          <cell r="D690">
            <v>1957</v>
          </cell>
          <cell r="E690" t="str">
            <v>CURVA DE PVC 90 GRAUS, SOLDAVEL, 32 MM, PARA AGUA FRIA PREDIAL (NBR 5648)</v>
          </cell>
          <cell r="F690" t="str">
            <v>UN</v>
          </cell>
          <cell r="G690">
            <v>1</v>
          </cell>
          <cell r="H690" t="str">
            <v>5,25</v>
          </cell>
          <cell r="I690">
            <v>5.25</v>
          </cell>
        </row>
        <row r="691">
          <cell r="D691">
            <v>20083</v>
          </cell>
          <cell r="E691" t="str">
            <v>SOLUCAO LIMPADORA PARA PVC, FRASCO COM 1000 CM3</v>
          </cell>
          <cell r="F691" t="str">
            <v>UN</v>
          </cell>
          <cell r="G691">
            <v>1.0999999999999999E-2</v>
          </cell>
          <cell r="H691" t="str">
            <v>41,81</v>
          </cell>
          <cell r="I691">
            <v>0.45990999999999999</v>
          </cell>
        </row>
        <row r="692">
          <cell r="D692">
            <v>38383</v>
          </cell>
          <cell r="E692" t="str">
            <v>LIXA D'AGUA EM FOLHA, GRAO 100</v>
          </cell>
          <cell r="F692" t="str">
            <v>UN</v>
          </cell>
          <cell r="G692">
            <v>0.06</v>
          </cell>
          <cell r="H692" t="str">
            <v>1,43</v>
          </cell>
          <cell r="I692">
            <v>8.5799999999999987E-2</v>
          </cell>
        </row>
        <row r="693">
          <cell r="D693">
            <v>89503</v>
          </cell>
          <cell r="E693" t="str">
            <v>CURVA 90 GRAUS, PVC, SOLDÁVEL, DN 50MM, INSTALADO EM PRUMADA DE ÁGUA - FORNECIMENTO E INSTALAÇÃO. AF_12/2014_P</v>
          </cell>
          <cell r="F693" t="str">
            <v>UN</v>
          </cell>
          <cell r="I693">
            <v>17.559141224000001</v>
          </cell>
        </row>
        <row r="694">
          <cell r="D694">
            <v>1959</v>
          </cell>
          <cell r="E694" t="str">
            <v>CURVA DE PVC, SOLDÁVEL, 50 MM, PARA ÁGUA FRIA PREDIAL (NBR 5648)</v>
          </cell>
          <cell r="F694" t="str">
            <v>UN</v>
          </cell>
          <cell r="G694">
            <v>1</v>
          </cell>
          <cell r="H694" t="str">
            <v>10,50</v>
          </cell>
          <cell r="I694">
            <v>10.5</v>
          </cell>
        </row>
        <row r="695">
          <cell r="D695">
            <v>20083</v>
          </cell>
          <cell r="E695" t="str">
            <v>SOLUCAO LIMPADORA PARA PVC, FRASCO COM 1000 CM3</v>
          </cell>
          <cell r="F695" t="str">
            <v>UN</v>
          </cell>
          <cell r="G695">
            <v>2.1999999999999999E-2</v>
          </cell>
          <cell r="H695" t="str">
            <v>41,81</v>
          </cell>
          <cell r="I695">
            <v>0.91981999999999997</v>
          </cell>
        </row>
        <row r="696">
          <cell r="D696">
            <v>122</v>
          </cell>
          <cell r="E696" t="str">
            <v>ADESIVO PLASTICO PARA PVC, FRASCO COM 850 GR</v>
          </cell>
          <cell r="F696" t="str">
            <v>UN</v>
          </cell>
          <cell r="G696">
            <v>1.7999999999999999E-2</v>
          </cell>
          <cell r="H696" t="str">
            <v>48,14</v>
          </cell>
          <cell r="I696">
            <v>0.86651999999999996</v>
          </cell>
        </row>
        <row r="697">
          <cell r="D697">
            <v>3767</v>
          </cell>
          <cell r="E697" t="str">
            <v>LIXA EM FOLHA PARA PAREDE OU MADEIRA, NÚMERO 120 (COR VERMELHA)</v>
          </cell>
          <cell r="F697" t="str">
            <v>UN</v>
          </cell>
          <cell r="G697">
            <v>2.4E-2</v>
          </cell>
          <cell r="H697" t="str">
            <v>0,43</v>
          </cell>
          <cell r="I697">
            <v>1.0319999999999999E-2</v>
          </cell>
        </row>
        <row r="698">
          <cell r="D698">
            <v>88267</v>
          </cell>
          <cell r="E698" t="str">
            <v>ENCANADOR OU BOMBEIRO HIDRÁULICO COM ENCARGOS COMPLEMENTARES</v>
          </cell>
          <cell r="F698" t="str">
            <v>H</v>
          </cell>
          <cell r="G698">
            <v>0.108</v>
          </cell>
          <cell r="H698">
            <v>28.593994000000002</v>
          </cell>
          <cell r="I698">
            <v>3.0881513520000001</v>
          </cell>
        </row>
        <row r="699">
          <cell r="D699">
            <v>88248</v>
          </cell>
          <cell r="E699" t="str">
            <v>AUXILIAR DE ENCANADOR OU BOMBEIRO HIDRÁULICO COM ENCARGOS COMPLEMENTARES</v>
          </cell>
          <cell r="F699" t="str">
            <v>H</v>
          </cell>
          <cell r="G699">
            <v>0.108</v>
          </cell>
          <cell r="H699">
            <v>20.132683999999998</v>
          </cell>
          <cell r="I699">
            <v>2.1743298719999995</v>
          </cell>
        </row>
        <row r="700">
          <cell r="D700">
            <v>89507</v>
          </cell>
          <cell r="E700" t="str">
            <v>CURVA 90 GRAUS, PVC, SOLDÁVEL, DN 60MM, INSTALADO EM PRUMADA DE ÁGUA - FORNECIMENTO E INSTALAÇÃO. AF_12/2014_P</v>
          </cell>
          <cell r="F700" t="str">
            <v>UN</v>
          </cell>
          <cell r="I700">
            <v>32.936714784000003</v>
          </cell>
        </row>
        <row r="701">
          <cell r="D701">
            <v>122</v>
          </cell>
          <cell r="E701" t="str">
            <v>ADESIVO PLASTICO PARA PVC, FRASCO COM 850 GR</v>
          </cell>
          <cell r="F701" t="str">
            <v>UN</v>
          </cell>
          <cell r="G701">
            <v>2.4E-2</v>
          </cell>
          <cell r="H701" t="str">
            <v>48,14</v>
          </cell>
          <cell r="I701">
            <v>1.1553599999999999</v>
          </cell>
        </row>
        <row r="702">
          <cell r="D702">
            <v>1925</v>
          </cell>
          <cell r="E702" t="str">
            <v>CURVA DE PVC 90 GRAUS, SOLDAVEL, 60MM, PARA ÁGUA FRIA PREDIAL (NBR 5648)</v>
          </cell>
          <cell r="F702" t="str">
            <v>UN</v>
          </cell>
          <cell r="G702">
            <v>1</v>
          </cell>
          <cell r="H702" t="str">
            <v>24,25</v>
          </cell>
          <cell r="I702">
            <v>24.25</v>
          </cell>
        </row>
        <row r="703">
          <cell r="D703">
            <v>20083</v>
          </cell>
          <cell r="E703" t="str">
            <v>SOLUCAO LIMPADORA PARA PVC, FRASCO COM 1000 CM3</v>
          </cell>
          <cell r="F703" t="str">
            <v>UN</v>
          </cell>
          <cell r="G703">
            <v>0.03</v>
          </cell>
          <cell r="H703" t="str">
            <v>41,81</v>
          </cell>
          <cell r="I703">
            <v>1.2543</v>
          </cell>
        </row>
        <row r="704">
          <cell r="D704">
            <v>38383</v>
          </cell>
          <cell r="E704" t="str">
            <v>LIXA D'AGUA EM FOLHA, GRAO 100</v>
          </cell>
          <cell r="F704" t="str">
            <v>UN</v>
          </cell>
          <cell r="G704">
            <v>2.8000000000000001E-2</v>
          </cell>
          <cell r="H704" t="str">
            <v>1,43</v>
          </cell>
          <cell r="I704">
            <v>4.0039999999999999E-2</v>
          </cell>
        </row>
        <row r="705">
          <cell r="D705">
            <v>88248</v>
          </cell>
          <cell r="E705" t="str">
            <v>AUXILIAR DE ENCANADOR OU BOMBEIRO HIDRAULICO COM ENCARGOS COMPLEMENTARES</v>
          </cell>
          <cell r="F705" t="str">
            <v>H</v>
          </cell>
          <cell r="G705">
            <v>0.128</v>
          </cell>
          <cell r="H705">
            <v>20.132683999999998</v>
          </cell>
          <cell r="I705">
            <v>2.5769835519999997</v>
          </cell>
        </row>
        <row r="706">
          <cell r="D706">
            <v>88267</v>
          </cell>
          <cell r="E706" t="str">
            <v>ENCANADOR OU BOMBEIRO HIDRÁULICO COM ENCARGOS COMPLEMENTARES</v>
          </cell>
          <cell r="F706" t="str">
            <v>H</v>
          </cell>
          <cell r="G706">
            <v>0.128</v>
          </cell>
          <cell r="H706">
            <v>28.593994000000002</v>
          </cell>
          <cell r="I706">
            <v>3.6600312320000001</v>
          </cell>
        </row>
        <row r="707">
          <cell r="D707">
            <v>89366</v>
          </cell>
          <cell r="E707" t="str">
            <v>JOELHO 90 GRAUS COM BUCHA DE LATÃO, PVC, SOLDÁVEL, DN 25MM, X 3/4 INSTALADO EM RAMAL OU SUB-RAMAL DE ÁGUA - FORNECIMENTO E INSTALAÇÃO. AF_12/2014</v>
          </cell>
          <cell r="F707" t="str">
            <v>UN</v>
          </cell>
          <cell r="I707">
            <v>13.691961699999998</v>
          </cell>
        </row>
        <row r="708">
          <cell r="D708">
            <v>88248</v>
          </cell>
          <cell r="E708" t="str">
            <v>AUXILIAR DE ENCANADOR OU BOMBEIRO HIDRAULICO COM ENCARGOS COMPLEMENTARES</v>
          </cell>
          <cell r="F708" t="str">
            <v>H</v>
          </cell>
          <cell r="G708">
            <v>0.15</v>
          </cell>
          <cell r="H708">
            <v>20.132683999999998</v>
          </cell>
          <cell r="I708">
            <v>3.0199025999999995</v>
          </cell>
        </row>
        <row r="709">
          <cell r="D709">
            <v>88267</v>
          </cell>
          <cell r="E709" t="str">
            <v>ENCANADOR OU BOMBEIRO HIDRÁULICO COM ENCARGOS COMPLEMENTARES</v>
          </cell>
          <cell r="F709" t="str">
            <v>H</v>
          </cell>
          <cell r="G709">
            <v>0.15</v>
          </cell>
          <cell r="H709">
            <v>28.593994000000002</v>
          </cell>
          <cell r="I709">
            <v>4.2890991000000005</v>
          </cell>
        </row>
        <row r="710">
          <cell r="D710">
            <v>122</v>
          </cell>
          <cell r="E710" t="str">
            <v>ADESIVO PLASTICO PARA PVC, FRASCO COM 850 GR</v>
          </cell>
          <cell r="F710" t="str">
            <v>UN</v>
          </cell>
          <cell r="G710">
            <v>7.0000000000000001E-3</v>
          </cell>
          <cell r="H710" t="str">
            <v>48,14</v>
          </cell>
          <cell r="I710">
            <v>0.33698</v>
          </cell>
        </row>
        <row r="711">
          <cell r="D711">
            <v>3524</v>
          </cell>
          <cell r="E711" t="str">
            <v>JOELHO PVC, SOLDAVEL, COM BUCHA DE LATAO, 90 GRAUS, 25 MM X 3/4", PARA AGUA FRIA PREDIAL</v>
          </cell>
          <cell r="F711" t="str">
            <v>UN</v>
          </cell>
          <cell r="G711">
            <v>1</v>
          </cell>
          <cell r="H711" t="str">
            <v>5,64</v>
          </cell>
          <cell r="I711">
            <v>5.64</v>
          </cell>
        </row>
        <row r="712">
          <cell r="D712">
            <v>20083</v>
          </cell>
          <cell r="E712" t="str">
            <v>SOLUCAO LIMPADORA PARA PVC, FRASCO COM 1000 CM3</v>
          </cell>
          <cell r="F712" t="str">
            <v>UN</v>
          </cell>
          <cell r="G712">
            <v>8.0000000000000002E-3</v>
          </cell>
          <cell r="H712" t="str">
            <v>41,81</v>
          </cell>
          <cell r="I712">
            <v>0.33448</v>
          </cell>
        </row>
        <row r="713">
          <cell r="D713">
            <v>38383</v>
          </cell>
          <cell r="E713" t="str">
            <v>LIXA D'AGUA EM FOLHA, GRAO 100</v>
          </cell>
          <cell r="F713" t="str">
            <v>UN</v>
          </cell>
          <cell r="G713">
            <v>0.05</v>
          </cell>
          <cell r="H713" t="str">
            <v>1,43</v>
          </cell>
          <cell r="I713">
            <v>7.1499999999999994E-2</v>
          </cell>
        </row>
        <row r="714">
          <cell r="D714">
            <v>89366</v>
          </cell>
          <cell r="E714" t="str">
            <v>JOELHO 90 GRAUS COM BUCHA DE LATÃO, PVC, SOLDÁVEL, DN 25MM, X 3/4 INSTALADO EM RAMAL OU SUB-RAMAL DE ÁGUA - FORNECIMENTO E INSTALAÇÃO. AF_12/2014</v>
          </cell>
          <cell r="F714" t="str">
            <v>UN</v>
          </cell>
          <cell r="I714">
            <v>13.691961699999998</v>
          </cell>
        </row>
        <row r="715">
          <cell r="D715">
            <v>88248</v>
          </cell>
          <cell r="E715" t="str">
            <v>AUXILIAR DE ENCANADOR OU BOMBEIRO HIDRAULICO COM ENCARGOS COMPLEMENTARES</v>
          </cell>
          <cell r="F715" t="str">
            <v>H</v>
          </cell>
          <cell r="G715">
            <v>0.15</v>
          </cell>
          <cell r="H715">
            <v>20.132683999999998</v>
          </cell>
          <cell r="I715">
            <v>3.0199025999999995</v>
          </cell>
        </row>
        <row r="716">
          <cell r="D716">
            <v>88267</v>
          </cell>
          <cell r="E716" t="str">
            <v>ENCANADOR OU BOMBEIRO HIDRÁULICO COM ENCARGOS COMPLEMENTARES</v>
          </cell>
          <cell r="F716" t="str">
            <v>H</v>
          </cell>
          <cell r="G716">
            <v>0.15</v>
          </cell>
          <cell r="H716">
            <v>28.593994000000002</v>
          </cell>
          <cell r="I716">
            <v>4.2890991000000005</v>
          </cell>
        </row>
        <row r="717">
          <cell r="D717">
            <v>122</v>
          </cell>
          <cell r="E717" t="str">
            <v>ADESIVO PLASTICO PARA PVC, FRASCO COM 850 GR</v>
          </cell>
          <cell r="F717" t="str">
            <v>UN</v>
          </cell>
          <cell r="G717">
            <v>7.0000000000000001E-3</v>
          </cell>
          <cell r="H717" t="str">
            <v>48,14</v>
          </cell>
          <cell r="I717">
            <v>0.33698</v>
          </cell>
        </row>
        <row r="718">
          <cell r="D718">
            <v>3524</v>
          </cell>
          <cell r="E718" t="str">
            <v>JOELHO PVC, SOLDAVEL, COM BUCHA DE LATAO, 90 GRAUS, 25 MM X 3/4", PARA AGUA FRIA PREDIAL</v>
          </cell>
          <cell r="F718" t="str">
            <v>UN</v>
          </cell>
          <cell r="G718">
            <v>1</v>
          </cell>
          <cell r="H718" t="str">
            <v>5,64</v>
          </cell>
          <cell r="I718">
            <v>5.64</v>
          </cell>
        </row>
        <row r="719">
          <cell r="D719">
            <v>20083</v>
          </cell>
          <cell r="E719" t="str">
            <v>SOLUCAO LIMPADORA PARA PVC, FRASCO COM 1000 CM3</v>
          </cell>
          <cell r="F719" t="str">
            <v>UN</v>
          </cell>
          <cell r="G719">
            <v>8.0000000000000002E-3</v>
          </cell>
          <cell r="H719" t="str">
            <v>41,81</v>
          </cell>
          <cell r="I719">
            <v>0.33448</v>
          </cell>
        </row>
        <row r="720">
          <cell r="D720">
            <v>38383</v>
          </cell>
          <cell r="E720" t="str">
            <v>LIXA D'AGUA EM FOLHA, GRAO 100</v>
          </cell>
          <cell r="F720" t="str">
            <v>UN</v>
          </cell>
          <cell r="G720">
            <v>0.05</v>
          </cell>
          <cell r="H720" t="str">
            <v>1,43</v>
          </cell>
          <cell r="I720">
            <v>7.1499999999999994E-2</v>
          </cell>
        </row>
        <row r="721">
          <cell r="D721">
            <v>89358</v>
          </cell>
          <cell r="E721" t="str">
            <v>JOELHO PVC SOLDAVEL 90º AGUA FRIA 20MM - FORNECIMENTO E INSTALACAO</v>
          </cell>
          <cell r="F721" t="str">
            <v>UN</v>
          </cell>
          <cell r="I721">
            <v>7.2969314620000016</v>
          </cell>
        </row>
        <row r="722">
          <cell r="D722">
            <v>88248</v>
          </cell>
          <cell r="E722" t="str">
            <v>AUXILIAR DE ENCANADOR OU BOMBEIRO HIDRÁULICO COM ENCARGOS COMPLEMENTARES</v>
          </cell>
          <cell r="F722" t="str">
            <v>H</v>
          </cell>
          <cell r="G722">
            <v>0.129</v>
          </cell>
          <cell r="H722">
            <v>20.132683999999998</v>
          </cell>
          <cell r="I722">
            <v>2.5971162359999997</v>
          </cell>
        </row>
        <row r="723">
          <cell r="D723">
            <v>88267</v>
          </cell>
          <cell r="E723" t="str">
            <v>ENCANADOR OU BOMBEIRO HIDRÁULICO COM ENCARGOS COMPLEMENTARES</v>
          </cell>
          <cell r="F723" t="str">
            <v>H</v>
          </cell>
          <cell r="G723">
            <v>0.129</v>
          </cell>
          <cell r="H723">
            <v>28.593994000000002</v>
          </cell>
          <cell r="I723">
            <v>3.6886252260000005</v>
          </cell>
        </row>
        <row r="724">
          <cell r="D724">
            <v>122</v>
          </cell>
          <cell r="E724" t="str">
            <v>ADESIVO PLASTICO PARA PVC, FRASCO COM 850 GR</v>
          </cell>
          <cell r="F724" t="str">
            <v>UN</v>
          </cell>
          <cell r="G724">
            <v>6.0000000000000001E-3</v>
          </cell>
          <cell r="H724" t="str">
            <v>48,14</v>
          </cell>
          <cell r="I724">
            <v>0.28883999999999999</v>
          </cell>
        </row>
        <row r="725">
          <cell r="D725">
            <v>3542</v>
          </cell>
          <cell r="E725" t="str">
            <v>JOELHO PVC, SOLDAVEL, 90 GRAUS, 20 MM, PARA AGUA FRIA PREDIAL</v>
          </cell>
          <cell r="F725" t="str">
            <v>UN</v>
          </cell>
          <cell r="G725">
            <v>1</v>
          </cell>
          <cell r="H725" t="str">
            <v>0,41</v>
          </cell>
          <cell r="I725">
            <v>0.41</v>
          </cell>
        </row>
        <row r="726">
          <cell r="D726">
            <v>20083</v>
          </cell>
          <cell r="E726" t="str">
            <v>SOLUCAO LIMPADORA PARA PVC, FRASCO COM 1000 CM3</v>
          </cell>
          <cell r="F726" t="str">
            <v>UN</v>
          </cell>
          <cell r="G726">
            <v>6.0000000000000001E-3</v>
          </cell>
          <cell r="H726" t="str">
            <v>41,81</v>
          </cell>
          <cell r="I726">
            <v>0.25086000000000003</v>
          </cell>
        </row>
        <row r="727">
          <cell r="D727">
            <v>38383</v>
          </cell>
          <cell r="E727" t="str">
            <v>LIXA D'AGUA EM FOLHA, GRAO 100</v>
          </cell>
          <cell r="F727" t="str">
            <v>UN</v>
          </cell>
          <cell r="G727">
            <v>4.2999999999999997E-2</v>
          </cell>
          <cell r="H727" t="str">
            <v>1,43</v>
          </cell>
          <cell r="I727">
            <v>6.1489999999999989E-2</v>
          </cell>
        </row>
        <row r="728">
          <cell r="D728">
            <v>89408</v>
          </cell>
          <cell r="E728" t="str">
            <v>JOELHO PVC SOLDAVEL 90º AGUA FRIA 25MM - FORNECIMENTO E INSTALACAO</v>
          </cell>
          <cell r="I728">
            <v>5.71976102</v>
          </cell>
        </row>
        <row r="729">
          <cell r="D729">
            <v>88248</v>
          </cell>
          <cell r="E729" t="str">
            <v>AUXILIAR DE ENCANADOR OU BOMBEIRO HIDRÁULICO COM ENCARGOS COMPLEMENTARES</v>
          </cell>
          <cell r="F729" t="str">
            <v>H</v>
          </cell>
          <cell r="G729">
            <v>0.09</v>
          </cell>
          <cell r="H729">
            <v>20.132683999999998</v>
          </cell>
          <cell r="I729">
            <v>1.8119415599999997</v>
          </cell>
        </row>
        <row r="730">
          <cell r="D730">
            <v>88267</v>
          </cell>
          <cell r="E730" t="str">
            <v>ENCANADOR OU BOMBEIRO HIDRÁULICO COM ENCARGOS COMPLEMENTARES</v>
          </cell>
          <cell r="F730" t="str">
            <v>H</v>
          </cell>
          <cell r="G730">
            <v>0.09</v>
          </cell>
          <cell r="H730">
            <v>28.593994000000002</v>
          </cell>
          <cell r="I730">
            <v>2.57345946</v>
          </cell>
        </row>
        <row r="731">
          <cell r="D731">
            <v>122</v>
          </cell>
          <cell r="E731" t="str">
            <v>ADESIVO PLASTICO PARA PVC, FRASCO COM 850 GR</v>
          </cell>
          <cell r="F731" t="str">
            <v>UN</v>
          </cell>
          <cell r="G731">
            <v>7.0000000000000001E-3</v>
          </cell>
          <cell r="H731" t="str">
            <v>48,14</v>
          </cell>
          <cell r="I731">
            <v>0.33698</v>
          </cell>
        </row>
        <row r="732">
          <cell r="D732">
            <v>3529</v>
          </cell>
          <cell r="E732" t="str">
            <v>JOELHO PVC, SOLDAVEL, 90 GRAUS, 25 MM, PARA AGUA FRIA PREDIAL</v>
          </cell>
          <cell r="F732" t="str">
            <v>UN</v>
          </cell>
          <cell r="G732">
            <v>1</v>
          </cell>
          <cell r="H732" t="str">
            <v>0,62</v>
          </cell>
          <cell r="I732">
            <v>0.62</v>
          </cell>
        </row>
        <row r="733">
          <cell r="D733">
            <v>20083</v>
          </cell>
          <cell r="E733" t="str">
            <v>SOLUCAO LIMPADORA PARA PVC, FRASCO COM 1000 CM3</v>
          </cell>
          <cell r="F733" t="str">
            <v>UN</v>
          </cell>
          <cell r="G733">
            <v>8.0000000000000002E-3</v>
          </cell>
          <cell r="H733" t="str">
            <v>41,81</v>
          </cell>
          <cell r="I733">
            <v>0.33448</v>
          </cell>
        </row>
        <row r="734">
          <cell r="D734">
            <v>38383</v>
          </cell>
          <cell r="E734" t="str">
            <v>LIXA D'AGUA EM FOLHA, GRAO 100</v>
          </cell>
          <cell r="F734" t="str">
            <v>UN</v>
          </cell>
          <cell r="G734">
            <v>0.03</v>
          </cell>
          <cell r="H734" t="str">
            <v>1,43</v>
          </cell>
          <cell r="I734">
            <v>4.2899999999999994E-2</v>
          </cell>
        </row>
        <row r="735">
          <cell r="D735">
            <v>89367</v>
          </cell>
          <cell r="E735" t="str">
            <v>JOELHO 90 GRAUS, PVC, SOLDÁVEL, DN 32MM, INSTALADO EM RAMAL OU SUB-RAMAL DE ÁGUA - FORNECIMENTO E INSTALAÇÃO. AF_12/2014_P</v>
          </cell>
          <cell r="F735" t="str">
            <v>UN</v>
          </cell>
          <cell r="I735">
            <v>11.301045362</v>
          </cell>
        </row>
        <row r="736">
          <cell r="D736">
            <v>122</v>
          </cell>
          <cell r="E736" t="str">
            <v>ADESIVO PLASTICO PARA PVC, FRASCO COM 850 GR</v>
          </cell>
          <cell r="F736" t="str">
            <v>UN</v>
          </cell>
          <cell r="G736">
            <v>8.9999999999999993E-3</v>
          </cell>
          <cell r="H736" t="str">
            <v>48,14</v>
          </cell>
          <cell r="I736">
            <v>0.43325999999999998</v>
          </cell>
        </row>
        <row r="737">
          <cell r="D737">
            <v>3536</v>
          </cell>
          <cell r="E737" t="str">
            <v>JOELHO PVC, SOLDAVEL, 90 GRAUS, 32MM, PARA ÁGUA FRIA PREDIAL</v>
          </cell>
          <cell r="F737" t="str">
            <v>UN</v>
          </cell>
          <cell r="G737">
            <v>1</v>
          </cell>
          <cell r="H737" t="str">
            <v>1,60</v>
          </cell>
          <cell r="I737">
            <v>1.6</v>
          </cell>
        </row>
        <row r="738">
          <cell r="D738">
            <v>20083</v>
          </cell>
          <cell r="E738" t="str">
            <v>SOLUÇÃO LIMPADORA PARA PVC, FRACO COM 1000 CM3</v>
          </cell>
          <cell r="F738" t="str">
            <v>UN</v>
          </cell>
          <cell r="G738">
            <v>1.0999999999999999E-2</v>
          </cell>
          <cell r="H738" t="str">
            <v>41,81</v>
          </cell>
          <cell r="I738">
            <v>0.45990999999999999</v>
          </cell>
        </row>
        <row r="739">
          <cell r="D739">
            <v>38383</v>
          </cell>
          <cell r="E739" t="str">
            <v>LIXA D'AGUA EM FOLHA, GRAO 100</v>
          </cell>
          <cell r="F739" t="str">
            <v>UN</v>
          </cell>
          <cell r="G739">
            <v>0.06</v>
          </cell>
          <cell r="H739" t="str">
            <v>1,43</v>
          </cell>
          <cell r="I739">
            <v>8.5799999999999987E-2</v>
          </cell>
        </row>
        <row r="740">
          <cell r="D740">
            <v>88248</v>
          </cell>
          <cell r="E740" t="str">
            <v>AUXILIAR DE ENCANADOR OU BOMBEIRO HIDRÁULICO COM ENCARGOS COMPLEMENTARES</v>
          </cell>
          <cell r="F740" t="str">
            <v>H</v>
          </cell>
          <cell r="G740">
            <v>0.17899999999999999</v>
          </cell>
          <cell r="H740">
            <v>20.132683999999998</v>
          </cell>
          <cell r="I740">
            <v>3.6037504359999994</v>
          </cell>
        </row>
        <row r="741">
          <cell r="D741">
            <v>88267</v>
          </cell>
          <cell r="E741" t="str">
            <v>ENCANADOR OU BOMBEIRO HIDRÁULICO COM ENCARGOS COMPLEMENTARES</v>
          </cell>
          <cell r="F741" t="str">
            <v>H</v>
          </cell>
          <cell r="G741">
            <v>0.17899999999999999</v>
          </cell>
          <cell r="H741">
            <v>28.593994000000002</v>
          </cell>
          <cell r="I741">
            <v>5.1183249260000006</v>
          </cell>
        </row>
        <row r="742">
          <cell r="D742">
            <v>89501</v>
          </cell>
          <cell r="E742" t="str">
            <v>JOELHO PVC SOLDAVEL 90º AGUA FRIA 50MM - FORNECIMENTO E INSTALACAO</v>
          </cell>
          <cell r="I742">
            <v>11.433141223999998</v>
          </cell>
        </row>
        <row r="743">
          <cell r="D743">
            <v>88248</v>
          </cell>
          <cell r="E743" t="str">
            <v>AUXILIAR DE ENCANADOR OU BOMBEIRO HIDRÁULICO COM ENCARGOS COMPLEMENTARES</v>
          </cell>
          <cell r="F743" t="str">
            <v>H</v>
          </cell>
          <cell r="G743">
            <v>0.108</v>
          </cell>
          <cell r="H743">
            <v>20.132683999999998</v>
          </cell>
          <cell r="I743">
            <v>2.1743298719999995</v>
          </cell>
        </row>
        <row r="744">
          <cell r="D744">
            <v>88267</v>
          </cell>
          <cell r="E744" t="str">
            <v>ENCANADOR OU BOMBEIRO HIDRÁULICO COM ENCARGOS COMPLEMENTARES</v>
          </cell>
          <cell r="F744" t="str">
            <v>H</v>
          </cell>
          <cell r="G744">
            <v>0.108</v>
          </cell>
          <cell r="H744">
            <v>28.593994000000002</v>
          </cell>
          <cell r="I744">
            <v>3.0881513520000001</v>
          </cell>
        </row>
        <row r="745">
          <cell r="D745">
            <v>122</v>
          </cell>
          <cell r="E745" t="str">
            <v>ADESIVO PLASTICO PARA PVC, FRASCO COM 850 GR</v>
          </cell>
          <cell r="F745" t="str">
            <v>UN</v>
          </cell>
          <cell r="G745">
            <v>1.7999999999999999E-2</v>
          </cell>
          <cell r="H745" t="str">
            <v>48,14</v>
          </cell>
          <cell r="I745">
            <v>0.86651999999999996</v>
          </cell>
        </row>
        <row r="746">
          <cell r="D746">
            <v>3540</v>
          </cell>
          <cell r="E746" t="str">
            <v>JOELHO PVC, SOLDAVEL, 90 GRAUS, 50 MM, PARA AGUA FRIA PREDIAL</v>
          </cell>
          <cell r="F746" t="str">
            <v>UN</v>
          </cell>
          <cell r="G746">
            <v>1</v>
          </cell>
          <cell r="H746" t="str">
            <v>4,35</v>
          </cell>
          <cell r="I746">
            <v>4.3499999999999996</v>
          </cell>
        </row>
        <row r="747">
          <cell r="D747">
            <v>20083</v>
          </cell>
          <cell r="E747" t="str">
            <v>SOLUCAO LIMPADORA PARA PVC, FRASCO COM 1000 CM3</v>
          </cell>
          <cell r="F747" t="str">
            <v>UN</v>
          </cell>
          <cell r="G747">
            <v>2.1999999999999999E-2</v>
          </cell>
          <cell r="H747" t="str">
            <v>41,81</v>
          </cell>
          <cell r="I747">
            <v>0.91981999999999997</v>
          </cell>
        </row>
        <row r="748">
          <cell r="D748">
            <v>38383</v>
          </cell>
          <cell r="E748" t="str">
            <v>LIXA D'AGUA EM FOLHA, GRAO 100</v>
          </cell>
          <cell r="F748" t="str">
            <v>UN</v>
          </cell>
          <cell r="G748">
            <v>2.4E-2</v>
          </cell>
          <cell r="H748" t="str">
            <v>1,43</v>
          </cell>
          <cell r="I748">
            <v>3.4319999999999996E-2</v>
          </cell>
        </row>
        <row r="749">
          <cell r="D749">
            <v>1302</v>
          </cell>
          <cell r="E749" t="str">
            <v>LUVA DE PVC RÍGIDO ROSCÁVEL DIAM= 1/2"</v>
          </cell>
          <cell r="F749" t="str">
            <v>UN</v>
          </cell>
          <cell r="G749" t="str">
            <v/>
          </cell>
          <cell r="I749">
            <v>6.1950310200000001</v>
          </cell>
        </row>
        <row r="750">
          <cell r="D750">
            <v>981</v>
          </cell>
          <cell r="E750" t="str">
            <v>FITA VEDA ROSCA 18MM</v>
          </cell>
          <cell r="F750" t="str">
            <v>M</v>
          </cell>
          <cell r="G750">
            <v>0.62</v>
          </cell>
          <cell r="H750" t="str">
            <v>1,83</v>
          </cell>
          <cell r="I750">
            <v>1.1346000000000001</v>
          </cell>
        </row>
        <row r="751">
          <cell r="D751">
            <v>88267</v>
          </cell>
          <cell r="E751" t="str">
            <v>ENCANADOR OU BOMBEIRO HIDRÁULICO</v>
          </cell>
          <cell r="F751" t="str">
            <v>H</v>
          </cell>
          <cell r="G751">
            <v>0.11</v>
          </cell>
          <cell r="H751" t="str">
            <v>21,77</v>
          </cell>
          <cell r="I751">
            <v>2.3946999999999998</v>
          </cell>
        </row>
        <row r="752">
          <cell r="D752">
            <v>3883</v>
          </cell>
          <cell r="E752" t="str">
            <v>LUVA ROSCAVEL, PVC, 1/2", ÁGUA FRIA PREDIAL</v>
          </cell>
          <cell r="F752" t="str">
            <v>UN</v>
          </cell>
          <cell r="G752">
            <v>1</v>
          </cell>
          <cell r="H752" t="str">
            <v>0,81</v>
          </cell>
          <cell r="I752">
            <v>0.81</v>
          </cell>
        </row>
        <row r="753">
          <cell r="D753">
            <v>88316</v>
          </cell>
          <cell r="E753" t="str">
            <v>SERVENTE COMENCARGOS COMPLEMENTARES</v>
          </cell>
          <cell r="F753" t="str">
            <v>H</v>
          </cell>
          <cell r="G753">
            <v>0.11</v>
          </cell>
          <cell r="H753">
            <v>16.870282</v>
          </cell>
          <cell r="I753">
            <v>1.8557310199999999</v>
          </cell>
        </row>
        <row r="754">
          <cell r="D754" t="str">
            <v>COMP 003</v>
          </cell>
          <cell r="E754" t="str">
            <v>LUVA DE PVC SOLDAVEL E COM ROSCA, MARROM D= 20MM X 1/2"</v>
          </cell>
          <cell r="F754" t="str">
            <v>UN</v>
          </cell>
          <cell r="I754">
            <v>9.8828552000000016</v>
          </cell>
        </row>
        <row r="755">
          <cell r="D755">
            <v>3859</v>
          </cell>
          <cell r="E755" t="str">
            <v>LUVA SOLDAVEL COM ROSCA, PVC, 20MM X 1/2", PARA ÁGUA FRIA PREDIAL</v>
          </cell>
          <cell r="F755" t="str">
            <v>UN</v>
          </cell>
          <cell r="G755">
            <v>1</v>
          </cell>
          <cell r="H755" t="str">
            <v>0,79</v>
          </cell>
          <cell r="I755">
            <v>0.79</v>
          </cell>
        </row>
        <row r="756">
          <cell r="D756">
            <v>88267</v>
          </cell>
          <cell r="E756" t="str">
            <v>ENCANADOR OU BOMBEIRO HIDRÁULICO COM ENCARGOS COMPLEMENTARES</v>
          </cell>
          <cell r="F756" t="str">
            <v>H</v>
          </cell>
          <cell r="G756">
            <v>0.2</v>
          </cell>
          <cell r="H756">
            <v>28.593994000000002</v>
          </cell>
          <cell r="I756">
            <v>5.718798800000001</v>
          </cell>
        </row>
        <row r="757">
          <cell r="D757">
            <v>88316</v>
          </cell>
          <cell r="E757" t="str">
            <v>SERVENTE COM ENCARGOS COMPLEMENTARES</v>
          </cell>
          <cell r="F757" t="str">
            <v>H</v>
          </cell>
          <cell r="G757">
            <v>0.2</v>
          </cell>
          <cell r="H757">
            <v>16.870282</v>
          </cell>
          <cell r="I757">
            <v>3.3740564000000002</v>
          </cell>
        </row>
        <row r="758">
          <cell r="D758">
            <v>3206</v>
          </cell>
          <cell r="E758" t="str">
            <v>REGISTRO TIPO ESPERA EM PVC C/BORBOLETA, D= 1/2"</v>
          </cell>
          <cell r="F758" t="str">
            <v>UN</v>
          </cell>
          <cell r="I758">
            <v>21.039282800000002</v>
          </cell>
        </row>
        <row r="759">
          <cell r="D759">
            <v>981</v>
          </cell>
          <cell r="E759" t="str">
            <v>FITA ADESIVA 18MM</v>
          </cell>
          <cell r="F759" t="str">
            <v>M</v>
          </cell>
          <cell r="G759">
            <v>1</v>
          </cell>
          <cell r="H759" t="str">
            <v>1,83</v>
          </cell>
          <cell r="I759">
            <v>1.83</v>
          </cell>
        </row>
        <row r="760">
          <cell r="D760">
            <v>6036</v>
          </cell>
          <cell r="E760" t="str">
            <v>REGISTRO DE ESFERA PVC, COM BORBOLETA, COM ROSCA EXTERNA, DE 1/2"</v>
          </cell>
          <cell r="F760" t="str">
            <v>UN</v>
          </cell>
          <cell r="G760">
            <v>1</v>
          </cell>
          <cell r="H760" t="str">
            <v>5,57</v>
          </cell>
          <cell r="I760">
            <v>5.57</v>
          </cell>
        </row>
        <row r="761">
          <cell r="D761">
            <v>88316</v>
          </cell>
          <cell r="E761" t="str">
            <v>SERVENTE COM ENCARGOS COMPLEMENTARES</v>
          </cell>
          <cell r="F761" t="str">
            <v>H</v>
          </cell>
          <cell r="G761">
            <v>0.3</v>
          </cell>
          <cell r="H761">
            <v>16.870282</v>
          </cell>
          <cell r="I761">
            <v>5.0610846</v>
          </cell>
        </row>
        <row r="762">
          <cell r="D762">
            <v>88267</v>
          </cell>
          <cell r="E762" t="str">
            <v>ENCANADOR OU BOMBEIRO HIDRÁULICO COM ENCARGOS COMPLEMENTARES</v>
          </cell>
          <cell r="F762" t="str">
            <v>H</v>
          </cell>
          <cell r="G762">
            <v>0.3</v>
          </cell>
          <cell r="H762">
            <v>28.593994000000002</v>
          </cell>
          <cell r="I762">
            <v>8.578198200000001</v>
          </cell>
        </row>
        <row r="763">
          <cell r="D763" t="str">
            <v>COMP 004</v>
          </cell>
          <cell r="E763" t="str">
            <v>REGISTRO DE GAVETA COM CANOPLA 1"</v>
          </cell>
          <cell r="F763" t="str">
            <v>UN</v>
          </cell>
          <cell r="I763">
            <v>102.07800835999998</v>
          </cell>
        </row>
        <row r="764">
          <cell r="D764">
            <v>981</v>
          </cell>
          <cell r="E764" t="str">
            <v>FITA VEDA ROSCA 18MM</v>
          </cell>
          <cell r="F764" t="str">
            <v>M</v>
          </cell>
          <cell r="G764">
            <v>0.56000000000000005</v>
          </cell>
          <cell r="H764" t="str">
            <v>1,83</v>
          </cell>
          <cell r="I764">
            <v>1.0248000000000002</v>
          </cell>
        </row>
        <row r="765">
          <cell r="D765">
            <v>88267</v>
          </cell>
          <cell r="E765" t="str">
            <v>ENCANADOR OU BOMBEIRO HIDRÁULICO COM ENCARGOS COMPLEMENTARES</v>
          </cell>
          <cell r="F765" t="str">
            <v>H</v>
          </cell>
          <cell r="G765">
            <v>0.61</v>
          </cell>
          <cell r="H765">
            <v>28.593994000000002</v>
          </cell>
          <cell r="I765">
            <v>17.442336340000001</v>
          </cell>
        </row>
        <row r="766">
          <cell r="D766">
            <v>6013</v>
          </cell>
          <cell r="E766" t="str">
            <v>REGISTRO GAVETA COM ACABAMENTO E CANOPLA CROMADOS, SIMPLES, BITOLA 1 " (REF 1509)</v>
          </cell>
          <cell r="F766" t="str">
            <v>UN</v>
          </cell>
          <cell r="G766">
            <v>1</v>
          </cell>
          <cell r="H766" t="str">
            <v>73,32</v>
          </cell>
          <cell r="I766">
            <v>73.319999999999993</v>
          </cell>
        </row>
        <row r="767">
          <cell r="D767">
            <v>88316</v>
          </cell>
          <cell r="E767" t="str">
            <v>SERVENTE COM ENCARGOS COMPLEMENTARES</v>
          </cell>
          <cell r="F767" t="str">
            <v>H</v>
          </cell>
          <cell r="G767">
            <v>0.61</v>
          </cell>
          <cell r="H767">
            <v>16.870282</v>
          </cell>
          <cell r="I767">
            <v>10.29087202</v>
          </cell>
        </row>
        <row r="768">
          <cell r="D768">
            <v>1464</v>
          </cell>
          <cell r="E768" t="str">
            <v>REGISTRO DE GAVETA COM CANOPLA CROMADA, D= 15MM (1/2") - REF. 1509 DECA OU SIMILAR</v>
          </cell>
          <cell r="F768" t="str">
            <v>UN</v>
          </cell>
          <cell r="I768">
            <v>81.858008359999999</v>
          </cell>
        </row>
        <row r="769">
          <cell r="D769">
            <v>981</v>
          </cell>
          <cell r="E769" t="str">
            <v>FITA VEDA ROSCA 18MM</v>
          </cell>
          <cell r="F769" t="str">
            <v>M</v>
          </cell>
          <cell r="G769">
            <v>0.56000000000000005</v>
          </cell>
          <cell r="H769" t="str">
            <v>1,83</v>
          </cell>
          <cell r="I769">
            <v>1.0248000000000002</v>
          </cell>
        </row>
        <row r="770">
          <cell r="D770">
            <v>88267</v>
          </cell>
          <cell r="E770" t="str">
            <v>ENCANADOR OU BOMBEIRO HIDRÁULICO COM ENCARGOS COMPLEMENTARES</v>
          </cell>
          <cell r="F770" t="str">
            <v>H</v>
          </cell>
          <cell r="G770">
            <v>0.61</v>
          </cell>
          <cell r="H770">
            <v>28.593994000000002</v>
          </cell>
          <cell r="I770">
            <v>17.442336340000001</v>
          </cell>
        </row>
        <row r="771">
          <cell r="D771">
            <v>6006</v>
          </cell>
          <cell r="E771" t="str">
            <v>REGISTRO DE GAVETA COM ACABAMENTO E CANOPLA CROMADOS, SIMPLES, BITOLA 1/2" (REF 1509)</v>
          </cell>
          <cell r="F771" t="str">
            <v>UN</v>
          </cell>
          <cell r="G771">
            <v>1</v>
          </cell>
          <cell r="H771" t="str">
            <v>53,10</v>
          </cell>
          <cell r="I771">
            <v>53.1</v>
          </cell>
        </row>
        <row r="772">
          <cell r="D772">
            <v>88316</v>
          </cell>
          <cell r="E772" t="str">
            <v>SERVENTE COM ENCARGOS COMPLEMENTARES</v>
          </cell>
          <cell r="F772" t="str">
            <v>H</v>
          </cell>
          <cell r="G772">
            <v>0.61</v>
          </cell>
          <cell r="H772">
            <v>16.870282</v>
          </cell>
          <cell r="I772">
            <v>10.29087202</v>
          </cell>
        </row>
        <row r="773">
          <cell r="D773">
            <v>2042</v>
          </cell>
          <cell r="E773" t="str">
            <v>REGISTRO DE PRESSÃO 1/2" COM CANOPLA CROMADA, LINHA TARGA C40 - REF 1416, DECA OU SIMILAR</v>
          </cell>
          <cell r="F773" t="str">
            <v>UN</v>
          </cell>
          <cell r="I773">
            <v>58.135509040000002</v>
          </cell>
        </row>
        <row r="774">
          <cell r="D774">
            <v>981</v>
          </cell>
          <cell r="E774" t="str">
            <v>FITA VEDA ROSCA 18MM</v>
          </cell>
          <cell r="F774" t="str">
            <v>M</v>
          </cell>
          <cell r="G774">
            <v>0.56000000000000005</v>
          </cell>
          <cell r="H774" t="str">
            <v>1,83</v>
          </cell>
          <cell r="I774">
            <v>1.0248000000000002</v>
          </cell>
        </row>
        <row r="775">
          <cell r="D775">
            <v>1965</v>
          </cell>
          <cell r="E775" t="str">
            <v>REGISTRO PRESSÃO 1/2" COM CANOPLA ACAB. CROM. SIMPLES, LINHA TARGA C40 - REF. 1416, DECA OU SIMILAR</v>
          </cell>
          <cell r="F775" t="str">
            <v>UN</v>
          </cell>
          <cell r="G775">
            <v>1</v>
          </cell>
          <cell r="H775" t="str">
            <v>32,56</v>
          </cell>
          <cell r="I775">
            <v>32.56</v>
          </cell>
        </row>
        <row r="776">
          <cell r="D776">
            <v>88267</v>
          </cell>
          <cell r="E776" t="str">
            <v>ENCANADOR OU BOMBEIRO HIDRÁULICO COM ENCARGOS COMPLEMENTARES</v>
          </cell>
          <cell r="F776" t="str">
            <v>H</v>
          </cell>
          <cell r="G776">
            <v>0.54</v>
          </cell>
          <cell r="H776">
            <v>28.593994000000002</v>
          </cell>
          <cell r="I776">
            <v>15.440756760000003</v>
          </cell>
        </row>
        <row r="777">
          <cell r="D777">
            <v>88316</v>
          </cell>
          <cell r="E777" t="str">
            <v>SERVENTE COM ENCARGOS COMPLEMENTARES</v>
          </cell>
          <cell r="F777" t="str">
            <v>H</v>
          </cell>
          <cell r="G777">
            <v>0.54</v>
          </cell>
          <cell r="H777">
            <v>16.870282</v>
          </cell>
          <cell r="I777">
            <v>9.1099522799999999</v>
          </cell>
        </row>
        <row r="778">
          <cell r="D778">
            <v>89441</v>
          </cell>
          <cell r="E778" t="str">
            <v>TÊ COM BUCHA DE LATÃO NA BOLSA CENTRAL, PVC, SOLDÁVEL, DN 25MM X 1/2, INSTALADO EM RAMAL DE DISTRIBUIÇÃO DE ÁGUA - FORNECIMENTO E INSTALAÇÃO. AF_12/2014</v>
          </cell>
          <cell r="F778" t="str">
            <v>UN</v>
          </cell>
          <cell r="I778">
            <v>14.742811359999999</v>
          </cell>
        </row>
        <row r="779">
          <cell r="D779">
            <v>122</v>
          </cell>
          <cell r="E779" t="str">
            <v>ADESIVO PLASTICO PARA PVC, FRASCO COM 850 GR</v>
          </cell>
          <cell r="F779" t="str">
            <v>UN</v>
          </cell>
          <cell r="G779">
            <v>1.0999999999999999E-2</v>
          </cell>
          <cell r="H779" t="str">
            <v>48,14</v>
          </cell>
          <cell r="I779">
            <v>0.52954000000000001</v>
          </cell>
        </row>
        <row r="780">
          <cell r="D780">
            <v>7137</v>
          </cell>
          <cell r="E780" t="str">
            <v>TÊ PCV,SOLDAVEL, COM BUCHA DE LATÃO NA BOLSA CENTRAL, 90 GRAUS, 25MM X 1/2", PARA ÁGUA FRIA</v>
          </cell>
          <cell r="F780" t="str">
            <v>UN</v>
          </cell>
          <cell r="G780">
            <v>1</v>
          </cell>
          <cell r="H780" t="str">
            <v>7,80</v>
          </cell>
          <cell r="I780">
            <v>7.8</v>
          </cell>
        </row>
        <row r="781">
          <cell r="D781">
            <v>20083</v>
          </cell>
          <cell r="E781" t="str">
            <v>SOLUCAO LIMPADORA PARA PVC, FRASCO COM 1000 CM3</v>
          </cell>
          <cell r="F781" t="str">
            <v>UN</v>
          </cell>
          <cell r="G781">
            <v>1.2E-2</v>
          </cell>
          <cell r="H781" t="str">
            <v>41,81</v>
          </cell>
          <cell r="I781">
            <v>0.50172000000000005</v>
          </cell>
        </row>
        <row r="782">
          <cell r="D782">
            <v>38383</v>
          </cell>
          <cell r="E782" t="str">
            <v>LIXA D'AGUA EM FOLHA, GRAO 100</v>
          </cell>
          <cell r="F782" t="str">
            <v>UN</v>
          </cell>
          <cell r="G782">
            <v>4.4999999999999998E-2</v>
          </cell>
          <cell r="H782" t="str">
            <v>1,43</v>
          </cell>
          <cell r="I782">
            <v>6.4349999999999991E-2</v>
          </cell>
        </row>
        <row r="783">
          <cell r="D783">
            <v>88248</v>
          </cell>
          <cell r="E783" t="str">
            <v>AUXILIAR DE ENCANADOR OU BOMBEIRO HIDRAULICO COM ENCARGOS COMPLEMENTARES</v>
          </cell>
          <cell r="F783" t="str">
            <v>H</v>
          </cell>
          <cell r="G783">
            <v>0.12</v>
          </cell>
          <cell r="H783">
            <v>20.132683999999998</v>
          </cell>
          <cell r="I783">
            <v>2.4159220799999996</v>
          </cell>
        </row>
        <row r="784">
          <cell r="D784">
            <v>88267</v>
          </cell>
          <cell r="E784" t="str">
            <v>ENCANADOR OU BOMBEIRO HIDRÁULICO COM ENCARGOS COMPLEMENTARES</v>
          </cell>
          <cell r="F784" t="str">
            <v>H</v>
          </cell>
          <cell r="G784">
            <v>0.12</v>
          </cell>
          <cell r="H784">
            <v>28.593994000000002</v>
          </cell>
          <cell r="I784">
            <v>3.43127928</v>
          </cell>
        </row>
        <row r="785">
          <cell r="D785">
            <v>89440</v>
          </cell>
          <cell r="E785" t="str">
            <v>TE DE PVC SOLDAVEL AGUA FRIA 25MM - FORNECIMENTO E INSTALACAO</v>
          </cell>
          <cell r="F785" t="str">
            <v>UN</v>
          </cell>
          <cell r="I785">
            <v>7.9728113599999997</v>
          </cell>
        </row>
        <row r="786">
          <cell r="D786">
            <v>88248</v>
          </cell>
          <cell r="E786" t="str">
            <v>AUXILIAR DE ENCANADOR OU BOMBEIRO HIDRÁULICO COM ENCARGOS COMPLEMENTARES</v>
          </cell>
          <cell r="F786" t="str">
            <v>H</v>
          </cell>
          <cell r="G786">
            <v>0.12</v>
          </cell>
          <cell r="H786">
            <v>20.132683999999998</v>
          </cell>
          <cell r="I786">
            <v>2.4159220799999996</v>
          </cell>
        </row>
        <row r="787">
          <cell r="D787">
            <v>88267</v>
          </cell>
          <cell r="E787" t="str">
            <v>ENCANADOR OU BOMBEIRO HIDRÁULICO COM ENCARGOS COMPLEMENTARES</v>
          </cell>
          <cell r="F787" t="str">
            <v>H</v>
          </cell>
          <cell r="G787">
            <v>0.12</v>
          </cell>
          <cell r="H787">
            <v>28.593994000000002</v>
          </cell>
          <cell r="I787">
            <v>3.43127928</v>
          </cell>
        </row>
        <row r="788">
          <cell r="D788">
            <v>122</v>
          </cell>
          <cell r="E788" t="str">
            <v>ADESIVO PLASTICO PARA PVC, FRASCO COM 850 GR</v>
          </cell>
          <cell r="F788" t="str">
            <v>UN</v>
          </cell>
          <cell r="G788">
            <v>1.0999999999999999E-2</v>
          </cell>
          <cell r="H788" t="str">
            <v>48,14</v>
          </cell>
          <cell r="I788">
            <v>0.52954000000000001</v>
          </cell>
        </row>
        <row r="789">
          <cell r="D789">
            <v>7139</v>
          </cell>
          <cell r="E789" t="str">
            <v>TE SOLDAVEL, PVC, 90 GRAUS, 25 MM, PARA AGUA FRIA PREDIAL (NBR 5648)</v>
          </cell>
          <cell r="F789" t="str">
            <v>UN</v>
          </cell>
          <cell r="G789">
            <v>1</v>
          </cell>
          <cell r="H789" t="str">
            <v>1,03</v>
          </cell>
          <cell r="I789">
            <v>1.03</v>
          </cell>
        </row>
        <row r="790">
          <cell r="D790">
            <v>20083</v>
          </cell>
          <cell r="E790" t="str">
            <v>SOLUCAO LIMPADORA PARA PVC, FRASCO COM 1000 CM3</v>
          </cell>
          <cell r="F790" t="str">
            <v>UN</v>
          </cell>
          <cell r="G790">
            <v>1.2E-2</v>
          </cell>
          <cell r="H790" t="str">
            <v>41,81</v>
          </cell>
          <cell r="I790">
            <v>0.50172000000000005</v>
          </cell>
        </row>
        <row r="791">
          <cell r="D791">
            <v>38383</v>
          </cell>
          <cell r="E791" t="str">
            <v>LIXA D'AGUA EM FOLHA, GRAO 100</v>
          </cell>
          <cell r="F791" t="str">
            <v>UN</v>
          </cell>
          <cell r="G791">
            <v>4.4999999999999998E-2</v>
          </cell>
          <cell r="H791" t="str">
            <v>1,43</v>
          </cell>
          <cell r="I791">
            <v>6.4349999999999991E-2</v>
          </cell>
        </row>
        <row r="792">
          <cell r="D792">
            <v>89398</v>
          </cell>
          <cell r="E792" t="str">
            <v>TE, PVC, SOLDAVEL, DN 32MM, INSTALADO EM RAMAL OU SUB-RAMAL DE ÁGUA - FORNECIMENTO E INSTALAÇÃO. AF_12/2014</v>
          </cell>
          <cell r="F792" t="str">
            <v>UN</v>
          </cell>
          <cell r="I792">
            <v>15.688949363999999</v>
          </cell>
        </row>
        <row r="793">
          <cell r="D793">
            <v>122</v>
          </cell>
          <cell r="E793" t="str">
            <v>ADESIVO PLASTICO PARA PVC, FRASCO COM 850 GR</v>
          </cell>
          <cell r="F793" t="str">
            <v>UN</v>
          </cell>
          <cell r="G793">
            <v>1.4E-2</v>
          </cell>
          <cell r="H793" t="str">
            <v>48,14</v>
          </cell>
          <cell r="I793">
            <v>0.67396</v>
          </cell>
        </row>
        <row r="794">
          <cell r="D794">
            <v>7140</v>
          </cell>
          <cell r="E794" t="str">
            <v>TE SOLDAVEL, PVC, 90 GRAUS, 32 MM, PARA AGUA FRIA PREDIAL (NBR 5648)</v>
          </cell>
          <cell r="F794" t="str">
            <v>UN</v>
          </cell>
          <cell r="G794">
            <v>1</v>
          </cell>
          <cell r="H794" t="str">
            <v>2,58</v>
          </cell>
          <cell r="I794">
            <v>2.58</v>
          </cell>
        </row>
        <row r="795">
          <cell r="D795">
            <v>20083</v>
          </cell>
          <cell r="E795" t="str">
            <v>SOLUCAO LIMPADORA PARA PVC, FRASCO COM 1000 CM3</v>
          </cell>
          <cell r="F795" t="str">
            <v>UN</v>
          </cell>
          <cell r="G795">
            <v>1.7000000000000001E-2</v>
          </cell>
          <cell r="H795" t="str">
            <v>41,81</v>
          </cell>
          <cell r="I795">
            <v>0.71077000000000012</v>
          </cell>
        </row>
        <row r="796">
          <cell r="D796">
            <v>38383</v>
          </cell>
          <cell r="E796" t="str">
            <v>LIXA D'AGUA EM FOLHA, GRAO 100</v>
          </cell>
          <cell r="F796" t="str">
            <v>UN</v>
          </cell>
          <cell r="G796">
            <v>8.8999999999999996E-2</v>
          </cell>
          <cell r="H796" t="str">
            <v>1,43</v>
          </cell>
          <cell r="I796">
            <v>0.12726999999999999</v>
          </cell>
        </row>
        <row r="797">
          <cell r="D797">
            <v>88248</v>
          </cell>
          <cell r="E797" t="str">
            <v>AUXILIAR DE ENCANADOR OU BOMBEIRO HIDRÁULICO COM ENCARGOS COMPLEMENTARES</v>
          </cell>
          <cell r="F797" t="str">
            <v>H</v>
          </cell>
          <cell r="G797">
            <v>0.23799999999999999</v>
          </cell>
          <cell r="H797">
            <v>20.132683999999998</v>
          </cell>
          <cell r="I797">
            <v>4.7915787919999993</v>
          </cell>
        </row>
        <row r="798">
          <cell r="D798">
            <v>88267</v>
          </cell>
          <cell r="E798" t="str">
            <v>ENCANADOR OU BOMBEIRO HIDRÁULICO COM ENCARGOS COMPLEMENTARES</v>
          </cell>
          <cell r="F798" t="str">
            <v>H</v>
          </cell>
          <cell r="G798">
            <v>0.23799999999999999</v>
          </cell>
          <cell r="H798">
            <v>28.593994000000002</v>
          </cell>
          <cell r="I798">
            <v>6.8053705720000002</v>
          </cell>
        </row>
        <row r="799">
          <cell r="D799">
            <v>89628</v>
          </cell>
          <cell r="E799" t="str">
            <v>TE DE PVC SOLDAVEL AGUA FRIA 60MM - FORNECIMENTO E INSTALACAO</v>
          </cell>
          <cell r="F799" t="str">
            <v>UN</v>
          </cell>
          <cell r="I799">
            <v>33.471375260000002</v>
          </cell>
        </row>
        <row r="800">
          <cell r="D800">
            <v>88248</v>
          </cell>
          <cell r="E800" t="str">
            <v>AUXILIAR DE ENCANADOR OU BOMBEIRO HIDRÁULICO COM ENCARGOS COMPLEMENTARES</v>
          </cell>
          <cell r="F800" t="str">
            <v>H</v>
          </cell>
          <cell r="G800">
            <v>0.17</v>
          </cell>
          <cell r="H800">
            <v>20.132683999999998</v>
          </cell>
          <cell r="I800">
            <v>3.4225562799999998</v>
          </cell>
        </row>
        <row r="801">
          <cell r="D801">
            <v>88267</v>
          </cell>
          <cell r="E801" t="str">
            <v>ENCANADOR OU BOMBEIRO HIDRÁULICO COM ENCARGOS COMPLEMENTARES</v>
          </cell>
          <cell r="F801" t="str">
            <v>H</v>
          </cell>
          <cell r="G801">
            <v>0.17</v>
          </cell>
          <cell r="H801">
            <v>28.593994000000002</v>
          </cell>
          <cell r="I801">
            <v>4.8609789800000005</v>
          </cell>
        </row>
        <row r="802">
          <cell r="D802">
            <v>122</v>
          </cell>
          <cell r="E802" t="str">
            <v>ADESIVO PLASTICO PARA PVC, FRASCO COM 850 GR</v>
          </cell>
          <cell r="F802" t="str">
            <v>UN</v>
          </cell>
          <cell r="G802">
            <v>3.5000000000000003E-2</v>
          </cell>
          <cell r="H802" t="str">
            <v>48,14</v>
          </cell>
          <cell r="I802">
            <v>1.6849000000000003</v>
          </cell>
        </row>
        <row r="803">
          <cell r="D803">
            <v>7143</v>
          </cell>
          <cell r="E803" t="str">
            <v>TE SOLDAVEL, PVC, 90 GRAUS, 60 MM, PARA AGUA FRIA PREDIAL (NBR 5648)</v>
          </cell>
          <cell r="F803" t="str">
            <v>UN</v>
          </cell>
          <cell r="G803">
            <v>1</v>
          </cell>
          <cell r="H803" t="str">
            <v>21,56</v>
          </cell>
          <cell r="I803">
            <v>21.56</v>
          </cell>
        </row>
        <row r="804">
          <cell r="D804">
            <v>20083</v>
          </cell>
          <cell r="E804" t="str">
            <v>SOLUCAO LIMPADORA PARA PVC, FRASCO COM 1000 CM3</v>
          </cell>
          <cell r="F804" t="str">
            <v>UN</v>
          </cell>
          <cell r="G804">
            <v>4.4999999999999998E-2</v>
          </cell>
          <cell r="H804" t="str">
            <v>41,81</v>
          </cell>
          <cell r="I804">
            <v>1.8814500000000001</v>
          </cell>
        </row>
        <row r="805">
          <cell r="D805">
            <v>38383</v>
          </cell>
          <cell r="E805" t="str">
            <v>LIXA D'AGUA EM FOLHA, GRAO 100</v>
          </cell>
          <cell r="F805" t="str">
            <v>UN</v>
          </cell>
          <cell r="G805">
            <v>4.2999999999999997E-2</v>
          </cell>
          <cell r="H805" t="str">
            <v>1,43</v>
          </cell>
          <cell r="I805">
            <v>6.1489999999999989E-2</v>
          </cell>
        </row>
        <row r="806">
          <cell r="D806">
            <v>89442</v>
          </cell>
          <cell r="E806" t="str">
            <v>TÊ DE REDUÇÃO, PVC, SOLDÁVEL, DN 25MM X 20MM, INSTALADO EM RAMAL DE DISTRIBUIÇÃO DE ÁGUA - FORNECIMENTO E INSTALAÇÃO. AF_12/2014</v>
          </cell>
          <cell r="F806" t="str">
            <v>UN</v>
          </cell>
          <cell r="I806">
            <v>9.4028113599999994</v>
          </cell>
        </row>
        <row r="807">
          <cell r="D807">
            <v>88248</v>
          </cell>
          <cell r="E807" t="str">
            <v>AUXILIAR DE ENCANADOR OU BOMBEIRO HIDRÁULICO COM ENCARGOS COMPLEMENTARES</v>
          </cell>
          <cell r="F807" t="str">
            <v>H</v>
          </cell>
          <cell r="G807">
            <v>0.12</v>
          </cell>
          <cell r="H807">
            <v>20.132683999999998</v>
          </cell>
          <cell r="I807">
            <v>2.4159220799999996</v>
          </cell>
        </row>
        <row r="808">
          <cell r="D808">
            <v>88267</v>
          </cell>
          <cell r="E808" t="str">
            <v>ENCANADOR OU BOMBEIRO HIDRÁULICO COM ENCARGOS COMPLEMENTARES</v>
          </cell>
          <cell r="F808" t="str">
            <v>H</v>
          </cell>
          <cell r="G808">
            <v>0.12</v>
          </cell>
          <cell r="H808">
            <v>28.593994000000002</v>
          </cell>
          <cell r="I808">
            <v>3.43127928</v>
          </cell>
        </row>
        <row r="809">
          <cell r="D809">
            <v>122</v>
          </cell>
          <cell r="E809" t="str">
            <v>ADESIVO PLASTICO PARA PVC, FRASCO COM 850 GR</v>
          </cell>
          <cell r="F809" t="str">
            <v>UN</v>
          </cell>
          <cell r="G809">
            <v>1.0999999999999999E-2</v>
          </cell>
          <cell r="H809" t="str">
            <v>48,14</v>
          </cell>
          <cell r="I809">
            <v>0.52954000000000001</v>
          </cell>
        </row>
        <row r="810">
          <cell r="D810">
            <v>7104</v>
          </cell>
          <cell r="E810" t="str">
            <v>TE DE REDUCAO, PVC, SOLDAVEL, 90 GRAUS, 25 MM X 20 MM, PARA AGUA FRIA PREDIAL</v>
          </cell>
          <cell r="F810" t="str">
            <v>UN</v>
          </cell>
          <cell r="G810">
            <v>1</v>
          </cell>
          <cell r="H810" t="str">
            <v>2,46</v>
          </cell>
          <cell r="I810">
            <v>2.46</v>
          </cell>
        </row>
        <row r="811">
          <cell r="D811">
            <v>20083</v>
          </cell>
          <cell r="E811" t="str">
            <v>SOLUCAO LIMPADORA PARA PVC, FRASCO COM 1000 CM3</v>
          </cell>
          <cell r="F811" t="str">
            <v>UN</v>
          </cell>
          <cell r="G811">
            <v>1.2E-2</v>
          </cell>
          <cell r="H811" t="str">
            <v>41,81</v>
          </cell>
          <cell r="I811">
            <v>0.50172000000000005</v>
          </cell>
        </row>
        <row r="812">
          <cell r="D812">
            <v>38383</v>
          </cell>
          <cell r="E812" t="str">
            <v>LIXA D'AGUA EM FOLHA, GRAO 100</v>
          </cell>
          <cell r="F812" t="str">
            <v>UN</v>
          </cell>
          <cell r="G812">
            <v>4.4999999999999998E-2</v>
          </cell>
          <cell r="H812" t="str">
            <v>1,43</v>
          </cell>
          <cell r="I812">
            <v>6.4349999999999991E-2</v>
          </cell>
        </row>
        <row r="813">
          <cell r="D813">
            <v>89445</v>
          </cell>
          <cell r="E813" t="str">
            <v>TÊ DE REDUÇÃO, PVC, SOLDÁVEL, DN 32MM X 25MM, INSTALADO EM RAMAL DE DISTRIBUIÇÃO DE ÁGUA - FORNECIMENTO E INSTALAÇÃO. AF_12/2014</v>
          </cell>
          <cell r="F813" t="str">
            <v>UN</v>
          </cell>
          <cell r="I813">
            <v>13.218434953999999</v>
          </cell>
        </row>
        <row r="814">
          <cell r="D814">
            <v>88248</v>
          </cell>
          <cell r="E814" t="str">
            <v>AUXILIAR DE ENCANADOR OU BOMBEIRO HIDRÁULICO COM ENCARGOS COMPLEMENTARES</v>
          </cell>
          <cell r="F814" t="str">
            <v>H</v>
          </cell>
          <cell r="G814">
            <v>0.14299999999999999</v>
          </cell>
          <cell r="H814">
            <v>20.132683999999998</v>
          </cell>
          <cell r="I814">
            <v>2.8789738119999995</v>
          </cell>
        </row>
        <row r="815">
          <cell r="D815">
            <v>88267</v>
          </cell>
          <cell r="E815" t="str">
            <v>ENCANADOR OU BOMBEIRO HIDRÁULICO COM ENCARGOS COMPLEMENTARES</v>
          </cell>
          <cell r="F815" t="str">
            <v>H</v>
          </cell>
          <cell r="G815">
            <v>0.14299999999999999</v>
          </cell>
          <cell r="H815">
            <v>28.593994000000002</v>
          </cell>
          <cell r="I815">
            <v>4.0889411420000004</v>
          </cell>
        </row>
        <row r="816">
          <cell r="D816">
            <v>122</v>
          </cell>
          <cell r="E816" t="str">
            <v>ADESIVO PLASTICO PARA PVC, FRASCO COM 850 GR</v>
          </cell>
          <cell r="F816" t="str">
            <v>UN</v>
          </cell>
          <cell r="G816">
            <v>1.4E-2</v>
          </cell>
          <cell r="H816" t="str">
            <v>48,14</v>
          </cell>
          <cell r="I816">
            <v>0.67396</v>
          </cell>
        </row>
        <row r="817">
          <cell r="D817">
            <v>7136</v>
          </cell>
          <cell r="E817" t="str">
            <v>TE DE REDUCAO, PVC, SOLDAVEL, 90 GRAUS, 32 MM X 25 MM, PARA AGUA FRIA PREDIAL</v>
          </cell>
          <cell r="F817" t="str">
            <v>UN</v>
          </cell>
          <cell r="G817">
            <v>1</v>
          </cell>
          <cell r="H817" t="str">
            <v>4,79</v>
          </cell>
          <cell r="I817">
            <v>4.79</v>
          </cell>
        </row>
        <row r="818">
          <cell r="D818">
            <v>20083</v>
          </cell>
          <cell r="E818" t="str">
            <v>SOLUCAO LIMPADORA PARA PVC, FRASCO COM 1000 CM3</v>
          </cell>
          <cell r="F818" t="str">
            <v>UN</v>
          </cell>
          <cell r="G818">
            <v>1.7000000000000001E-2</v>
          </cell>
          <cell r="H818" t="str">
            <v>41,81</v>
          </cell>
          <cell r="I818">
            <v>0.71077000000000012</v>
          </cell>
        </row>
        <row r="819">
          <cell r="D819">
            <v>38383</v>
          </cell>
          <cell r="E819" t="str">
            <v>LIXA D'AGUA EM FOLHA, GRAO 100</v>
          </cell>
          <cell r="F819" t="str">
            <v>UN</v>
          </cell>
          <cell r="G819">
            <v>5.2999999999999999E-2</v>
          </cell>
          <cell r="H819" t="str">
            <v>1,43</v>
          </cell>
          <cell r="I819">
            <v>7.5789999999999996E-2</v>
          </cell>
        </row>
        <row r="820">
          <cell r="D820">
            <v>89624</v>
          </cell>
          <cell r="E820" t="str">
            <v>TÊ DE REDUÇÃO, PVC, SOLDÁVEL, DN 40MM X 32MM, INSTALADO EM PRUMADA DE ÁGUA - FORNECIMENTO E INSTALAÇÃO. AF_12/2014</v>
          </cell>
          <cell r="F820" t="str">
            <v>UN</v>
          </cell>
          <cell r="I820">
            <v>14.115904682</v>
          </cell>
        </row>
        <row r="821">
          <cell r="D821">
            <v>88248</v>
          </cell>
          <cell r="E821" t="str">
            <v>AUXILIAR DE ENCANADOR OU BOMBEIRO HIDRÁULICO COM ENCARGOS COMPLEMENTARES</v>
          </cell>
          <cell r="F821" t="str">
            <v>H</v>
          </cell>
          <cell r="G821">
            <v>0.11899999999999999</v>
          </cell>
          <cell r="H821">
            <v>20.132683999999998</v>
          </cell>
          <cell r="I821">
            <v>2.3957893959999996</v>
          </cell>
        </row>
        <row r="822">
          <cell r="D822">
            <v>88267</v>
          </cell>
          <cell r="E822" t="str">
            <v>ENCANADOR OU BOMBEIRO HIDRÁULICO COM ENCARGOS COMPLEMENTARES</v>
          </cell>
          <cell r="F822" t="str">
            <v>H</v>
          </cell>
          <cell r="G822">
            <v>0.11899999999999999</v>
          </cell>
          <cell r="H822">
            <v>28.593994000000002</v>
          </cell>
          <cell r="I822">
            <v>3.4026852860000001</v>
          </cell>
        </row>
        <row r="823">
          <cell r="D823">
            <v>122</v>
          </cell>
          <cell r="E823" t="str">
            <v>ADESIVO PLASTICO PARA PVC, FRASCO COM 850 GR</v>
          </cell>
          <cell r="F823" t="str">
            <v>UN</v>
          </cell>
          <cell r="G823">
            <v>1.7999999999999999E-2</v>
          </cell>
          <cell r="H823" t="str">
            <v>48,14</v>
          </cell>
          <cell r="I823">
            <v>0.86651999999999996</v>
          </cell>
        </row>
        <row r="824">
          <cell r="D824">
            <v>7128</v>
          </cell>
          <cell r="E824" t="str">
            <v>TE DE REDUCAO, PVC, SOLDAVEL, 90 GRAUS, 40 MM X 32 MM, PARA AGUA FRIA PREDIAL</v>
          </cell>
          <cell r="F824" t="str">
            <v>UN</v>
          </cell>
          <cell r="G824">
            <v>1</v>
          </cell>
          <cell r="H824" t="str">
            <v>6,53</v>
          </cell>
          <cell r="I824">
            <v>6.53</v>
          </cell>
        </row>
        <row r="825">
          <cell r="D825">
            <v>20083</v>
          </cell>
          <cell r="E825" t="str">
            <v>SOLUCAO LIMPADORA PARA PVC, FRASCO COM 1000 CM3</v>
          </cell>
          <cell r="F825" t="str">
            <v>UN</v>
          </cell>
          <cell r="G825">
            <v>2.1000000000000001E-2</v>
          </cell>
          <cell r="H825" t="str">
            <v>41,81</v>
          </cell>
          <cell r="I825">
            <v>0.87801000000000007</v>
          </cell>
        </row>
        <row r="826">
          <cell r="D826">
            <v>38383</v>
          </cell>
          <cell r="E826" t="str">
            <v>LIXA D'AGUA EM FOLHA, GRAO 100</v>
          </cell>
          <cell r="F826" t="str">
            <v>UN</v>
          </cell>
          <cell r="G826">
            <v>0.03</v>
          </cell>
          <cell r="H826" t="str">
            <v>1,43</v>
          </cell>
          <cell r="I826">
            <v>4.2899999999999994E-2</v>
          </cell>
        </row>
        <row r="827">
          <cell r="D827">
            <v>89630</v>
          </cell>
          <cell r="E827" t="str">
            <v>TE DE REDUÇÃO, PVC, SOLDÁVEL, DN 75MM X 50MM, INSTALADO EM PRUMADA DE ÁGUA - FORNECIMENTO E INSTALAÇÃO. AF_12/2014</v>
          </cell>
          <cell r="F827" t="str">
            <v>UN</v>
          </cell>
          <cell r="I827">
            <v>50.149245702000002</v>
          </cell>
        </row>
        <row r="828">
          <cell r="D828">
            <v>88248</v>
          </cell>
          <cell r="E828" t="str">
            <v>AUXILIAR DE ENCANADOR OU BOMBEIRO HIDRÁULICO COM ENCARGOS COMPLEMENTARES</v>
          </cell>
          <cell r="F828" t="str">
            <v>H</v>
          </cell>
          <cell r="G828">
            <v>0.20899999999999999</v>
          </cell>
          <cell r="H828">
            <v>20.132683999999998</v>
          </cell>
          <cell r="I828">
            <v>4.2077309559999989</v>
          </cell>
        </row>
        <row r="829">
          <cell r="D829">
            <v>88267</v>
          </cell>
          <cell r="E829" t="str">
            <v>ENCANADOR OU BOMBEIRO HIDRÁULICO COM ENCARGOS COMPLEMENTARES</v>
          </cell>
          <cell r="F829" t="str">
            <v>H</v>
          </cell>
          <cell r="G829">
            <v>0.20899999999999999</v>
          </cell>
          <cell r="H829">
            <v>28.593994000000002</v>
          </cell>
          <cell r="I829">
            <v>5.9761447460000001</v>
          </cell>
        </row>
        <row r="830">
          <cell r="D830">
            <v>122</v>
          </cell>
          <cell r="E830" t="str">
            <v>ADESIVO PLASTICO PARA PVC, FRASCO COM 850 GR</v>
          </cell>
          <cell r="F830" t="str">
            <v>UN</v>
          </cell>
          <cell r="G830">
            <v>0.06</v>
          </cell>
          <cell r="H830" t="str">
            <v>48,14</v>
          </cell>
          <cell r="I830">
            <v>2.8883999999999999</v>
          </cell>
        </row>
        <row r="831">
          <cell r="D831">
            <v>7132</v>
          </cell>
          <cell r="E831" t="str">
            <v>TE DE REDUCAO, PVC, SOLDAVEL, 90 GRAUS, 75 MM X 50 MM, PARA AGUA FRIA PREDIAL</v>
          </cell>
          <cell r="F831" t="str">
            <v>UN</v>
          </cell>
          <cell r="G831">
            <v>1</v>
          </cell>
          <cell r="H831" t="str">
            <v>33,74</v>
          </cell>
          <cell r="I831">
            <v>33.74</v>
          </cell>
        </row>
        <row r="832">
          <cell r="D832">
            <v>20083</v>
          </cell>
          <cell r="E832" t="str">
            <v>SOLUCAO LIMPADORA PARA PVC, FRASCO COM 1000 CM3</v>
          </cell>
          <cell r="F832" t="str">
            <v>UN</v>
          </cell>
          <cell r="G832">
            <v>7.8E-2</v>
          </cell>
          <cell r="H832" t="str">
            <v>41,81</v>
          </cell>
          <cell r="I832">
            <v>3.26118</v>
          </cell>
        </row>
        <row r="833">
          <cell r="D833">
            <v>38383</v>
          </cell>
          <cell r="E833" t="str">
            <v>LIXA D'AGUA EM FOLHA, GRAO 100</v>
          </cell>
          <cell r="F833" t="str">
            <v>UN</v>
          </cell>
          <cell r="G833">
            <v>5.2999999999999999E-2</v>
          </cell>
          <cell r="H833" t="str">
            <v>1,43</v>
          </cell>
          <cell r="I833">
            <v>7.5789999999999996E-2</v>
          </cell>
        </row>
        <row r="834">
          <cell r="D834">
            <v>89401</v>
          </cell>
          <cell r="E834" t="str">
            <v>TUBO DE PVC SOLDAVEL, SEM CONEXOES 20MM , 750 KPA - FORNECIMENTO E INSTALACAO</v>
          </cell>
          <cell r="F834" t="str">
            <v>M</v>
          </cell>
          <cell r="I834">
            <v>6.8836377659999997</v>
          </cell>
        </row>
        <row r="835">
          <cell r="D835">
            <v>88248</v>
          </cell>
          <cell r="E835" t="str">
            <v>AUXILIAR DE ENCANADOR OU BOMBEIRO HIDRÁULICO COM ENCARGOS COMPLEMENTARES</v>
          </cell>
          <cell r="F835" t="str">
            <v>H</v>
          </cell>
          <cell r="G835">
            <v>9.7000000000000003E-2</v>
          </cell>
          <cell r="H835">
            <v>20.132683999999998</v>
          </cell>
          <cell r="I835">
            <v>1.9528703479999998</v>
          </cell>
        </row>
        <row r="836">
          <cell r="D836">
            <v>88267</v>
          </cell>
          <cell r="E836" t="str">
            <v>ENCANADOR OU BOMBEIRO HIDRÁULICO COM ENCARGOS COMPLEMENTARES</v>
          </cell>
          <cell r="F836" t="str">
            <v>H</v>
          </cell>
          <cell r="G836">
            <v>9.7000000000000003E-2</v>
          </cell>
          <cell r="H836">
            <v>28.593994000000002</v>
          </cell>
          <cell r="I836">
            <v>2.7736174180000002</v>
          </cell>
        </row>
        <row r="837">
          <cell r="D837">
            <v>9867</v>
          </cell>
          <cell r="E837" t="str">
            <v>TUBO PVC, SOLDAVEL, DN 20 MM, AGUA FRIA (NBR-5648)</v>
          </cell>
          <cell r="F837" t="str">
            <v>M</v>
          </cell>
          <cell r="G837">
            <v>1.0609999999999999</v>
          </cell>
          <cell r="H837" t="str">
            <v>1,99</v>
          </cell>
          <cell r="I837">
            <v>2.1113899999999997</v>
          </cell>
        </row>
        <row r="838">
          <cell r="D838">
            <v>38383</v>
          </cell>
          <cell r="E838" t="str">
            <v>LIXA D'AGUA EM FOLHA, GRAO 100</v>
          </cell>
          <cell r="F838" t="str">
            <v>UN</v>
          </cell>
          <cell r="G838">
            <v>3.2000000000000001E-2</v>
          </cell>
          <cell r="H838" t="str">
            <v>1,43</v>
          </cell>
          <cell r="I838">
            <v>4.5760000000000002E-2</v>
          </cell>
        </row>
        <row r="839">
          <cell r="D839">
            <v>89402</v>
          </cell>
          <cell r="E839" t="str">
            <v>TUBO DE PVC SOLDAVEL, SEM CONEXOES 25MM , 750 KPA - FORNECIMENTO E INSTALACAO</v>
          </cell>
          <cell r="F839" t="str">
            <v>M</v>
          </cell>
          <cell r="I839">
            <v>8.3614946139999997</v>
          </cell>
        </row>
        <row r="840">
          <cell r="D840">
            <v>88248</v>
          </cell>
          <cell r="E840" t="str">
            <v>AUXILIAR DE ENCANADOR OU BOMBEIRO HIDRÁULICO COM ENCARGOS COMPLEMENTARES</v>
          </cell>
          <cell r="F840" t="str">
            <v>H</v>
          </cell>
          <cell r="G840">
            <v>0.113</v>
          </cell>
          <cell r="H840">
            <v>20.132683999999998</v>
          </cell>
          <cell r="I840">
            <v>2.274993292</v>
          </cell>
        </row>
        <row r="841">
          <cell r="D841">
            <v>88267</v>
          </cell>
          <cell r="E841" t="str">
            <v>ENCANADOR OU BOMBEIRO HIDRÁULICO COM ENCARGOS COMPLEMENTARES</v>
          </cell>
          <cell r="F841" t="str">
            <v>H</v>
          </cell>
          <cell r="G841">
            <v>0.113</v>
          </cell>
          <cell r="H841">
            <v>28.593994000000002</v>
          </cell>
          <cell r="I841">
            <v>3.2311213220000004</v>
          </cell>
        </row>
        <row r="842">
          <cell r="D842">
            <v>9868</v>
          </cell>
          <cell r="E842" t="str">
            <v>TUBO PVC, SOLDAVEL, DN 25 MM, AGUA FRIA (NBR-5648)</v>
          </cell>
          <cell r="F842" t="str">
            <v>M</v>
          </cell>
          <cell r="G842">
            <v>1.0609999999999999</v>
          </cell>
          <cell r="H842" t="str">
            <v>2,64</v>
          </cell>
          <cell r="I842">
            <v>2.80104</v>
          </cell>
        </row>
        <row r="843">
          <cell r="D843">
            <v>38383</v>
          </cell>
          <cell r="E843" t="str">
            <v>LIXA D'AGUA EM FOLHA, GRAO 100</v>
          </cell>
          <cell r="F843" t="str">
            <v>UN</v>
          </cell>
          <cell r="G843">
            <v>3.7999999999999999E-2</v>
          </cell>
          <cell r="H843" t="str">
            <v>1,43</v>
          </cell>
          <cell r="I843">
            <v>5.4339999999999999E-2</v>
          </cell>
        </row>
        <row r="844">
          <cell r="D844">
            <v>1029</v>
          </cell>
          <cell r="E844" t="str">
            <v>TUBO PVC RIGIDO SOLDÁVEL MARROM PARA ÁGUA, D= 32MM (1")</v>
          </cell>
          <cell r="F844" t="str">
            <v>M</v>
          </cell>
          <cell r="I844">
            <v>5.9531478800000004</v>
          </cell>
        </row>
        <row r="845">
          <cell r="D845">
            <v>138</v>
          </cell>
          <cell r="E845" t="str">
            <v>ADESIVO PVC EM FRASCO DE 850 GRAMAS</v>
          </cell>
          <cell r="F845" t="str">
            <v>KG</v>
          </cell>
          <cell r="G845">
            <v>6.9999999999999999E-4</v>
          </cell>
          <cell r="H845" t="str">
            <v>46,44</v>
          </cell>
          <cell r="I845">
            <v>3.2507999999999995E-2</v>
          </cell>
        </row>
        <row r="846">
          <cell r="D846">
            <v>2036</v>
          </cell>
          <cell r="E846" t="str">
            <v>SOLUÇÃO LIMPADORA PVC</v>
          </cell>
          <cell r="F846" t="str">
            <v>L</v>
          </cell>
          <cell r="G846">
            <v>2.9999999999999997E-4</v>
          </cell>
          <cell r="H846" t="str">
            <v>34,28</v>
          </cell>
          <cell r="I846">
            <v>1.0284E-2</v>
          </cell>
        </row>
        <row r="847">
          <cell r="D847">
            <v>88267</v>
          </cell>
          <cell r="E847" t="str">
            <v>ENCANADOR OU BOMBEIRO HIDRÁULICO COM ENCARGOS COMPLEMENTARES</v>
          </cell>
          <cell r="F847" t="str">
            <v>H</v>
          </cell>
          <cell r="G847">
            <v>0.13</v>
          </cell>
          <cell r="H847">
            <v>28.593994000000002</v>
          </cell>
          <cell r="I847">
            <v>3.7172192200000005</v>
          </cell>
        </row>
        <row r="848">
          <cell r="D848">
            <v>88316</v>
          </cell>
          <cell r="E848" t="str">
            <v>SERVENTE COM ENCARGOS COMPLEMENTARES</v>
          </cell>
          <cell r="F848" t="str">
            <v>H</v>
          </cell>
          <cell r="G848">
            <v>0.13</v>
          </cell>
          <cell r="H848">
            <v>16.870282</v>
          </cell>
          <cell r="I848">
            <v>2.19313666</v>
          </cell>
        </row>
        <row r="849">
          <cell r="D849">
            <v>9869</v>
          </cell>
          <cell r="E849" t="str">
            <v>TUBO PVC, SOLDAVEL, DN 32MM, ÁGUA FRIA (NBR- 5648)</v>
          </cell>
          <cell r="F849" t="str">
            <v>M</v>
          </cell>
          <cell r="G849">
            <v>1.01</v>
          </cell>
          <cell r="H849" t="str">
            <v>5,67</v>
          </cell>
          <cell r="I849">
            <v>5.7267000000000001</v>
          </cell>
        </row>
        <row r="850">
          <cell r="D850">
            <v>2483</v>
          </cell>
          <cell r="E850" t="str">
            <v>ENCHIMENTO DE RASGOS EM ALVENARIA E CONCRETO PARA TUBULAÇÃO DIÂM 1/2" A 1"</v>
          </cell>
          <cell r="F850" t="str">
            <v>M</v>
          </cell>
          <cell r="G850">
            <v>1.01</v>
          </cell>
          <cell r="H850" t="str">
            <v>2,32</v>
          </cell>
          <cell r="I850">
            <v>2.3431999999999999</v>
          </cell>
        </row>
        <row r="851">
          <cell r="D851">
            <v>1030</v>
          </cell>
          <cell r="E851" t="str">
            <v>TUBO PVC RIGIDO SOLDÁVEL MARROM PARA ÁGUA, D= 40MM (1 1/4")</v>
          </cell>
          <cell r="F851" t="str">
            <v>M</v>
          </cell>
          <cell r="I851">
            <v>31.249191200000002</v>
          </cell>
        </row>
        <row r="852">
          <cell r="D852">
            <v>138</v>
          </cell>
          <cell r="E852" t="str">
            <v>ADESIVO PVC EM FRASCO DE 850 GRAMAS</v>
          </cell>
          <cell r="F852" t="str">
            <v>KG</v>
          </cell>
          <cell r="G852">
            <v>8.0000000000000004E-4</v>
          </cell>
          <cell r="H852" t="str">
            <v>46,44</v>
          </cell>
          <cell r="I852">
            <v>3.7151999999999998E-2</v>
          </cell>
        </row>
        <row r="853">
          <cell r="D853">
            <v>2036</v>
          </cell>
          <cell r="E853" t="str">
            <v>SOLUÇÃO LIMPADORA PVC</v>
          </cell>
          <cell r="F853" t="str">
            <v>L</v>
          </cell>
          <cell r="G853">
            <v>2.9999999999999997E-4</v>
          </cell>
          <cell r="H853" t="str">
            <v>34,28</v>
          </cell>
          <cell r="I853">
            <v>1.0284E-2</v>
          </cell>
        </row>
        <row r="854">
          <cell r="D854">
            <v>88267</v>
          </cell>
          <cell r="E854" t="str">
            <v>ENCANADOR OU BOMBEIRO HIDRÁULICO COM ENCARGOS COMPLEMENTARES</v>
          </cell>
          <cell r="F854" t="str">
            <v>H</v>
          </cell>
          <cell r="G854">
            <v>0.2</v>
          </cell>
          <cell r="H854">
            <v>28.593994000000002</v>
          </cell>
          <cell r="I854">
            <v>5.718798800000001</v>
          </cell>
        </row>
        <row r="855">
          <cell r="D855">
            <v>88316</v>
          </cell>
          <cell r="E855" t="str">
            <v>SERVENTE COM ENCARGOS COMPLEMENTARES</v>
          </cell>
          <cell r="F855" t="str">
            <v>H</v>
          </cell>
          <cell r="G855">
            <v>0.2</v>
          </cell>
          <cell r="H855">
            <v>16.870282</v>
          </cell>
          <cell r="I855">
            <v>3.3740564000000002</v>
          </cell>
        </row>
        <row r="856">
          <cell r="D856">
            <v>9874</v>
          </cell>
          <cell r="E856" t="str">
            <v>TUBO PVC, SOLDAVEL, DN 40MM, ÁGUA FRIA (NBR- 5648)</v>
          </cell>
          <cell r="F856" t="str">
            <v>M</v>
          </cell>
          <cell r="G856">
            <v>1.01</v>
          </cell>
          <cell r="H856" t="str">
            <v>8,27</v>
          </cell>
          <cell r="I856">
            <v>8.3527000000000005</v>
          </cell>
        </row>
        <row r="857">
          <cell r="D857">
            <v>2477</v>
          </cell>
          <cell r="E857" t="str">
            <v>RASGOS EM ALVENARIA PARA PASSAGEM DE TUBULAÇÃO DIÂM 1 1/4" A 2"</v>
          </cell>
          <cell r="F857" t="str">
            <v>M</v>
          </cell>
          <cell r="G857">
            <v>1.01</v>
          </cell>
          <cell r="H857">
            <v>7.21</v>
          </cell>
          <cell r="I857">
            <v>7.2820999999999998</v>
          </cell>
        </row>
        <row r="858">
          <cell r="D858">
            <v>2484</v>
          </cell>
          <cell r="E858" t="str">
            <v>ENCHIMENTO DE RASGOS EM ALVENARIA E CONCRETO PARA TUBULAÇÃO DIÂM 1 1/4" A 2"</v>
          </cell>
          <cell r="F858" t="str">
            <v>M</v>
          </cell>
          <cell r="G858">
            <v>1.01</v>
          </cell>
          <cell r="H858">
            <v>6.41</v>
          </cell>
          <cell r="I858">
            <v>6.4741</v>
          </cell>
        </row>
        <row r="859">
          <cell r="D859">
            <v>1033</v>
          </cell>
          <cell r="E859" t="str">
            <v>TUBO PVC RIGIDO SOLDÁVEL MARROM PARA ÁGUA, D= 75MM (2 1/2")</v>
          </cell>
          <cell r="F859" t="str">
            <v>M</v>
          </cell>
          <cell r="I859">
            <v>58.139745159999997</v>
          </cell>
        </row>
        <row r="860">
          <cell r="D860">
            <v>138</v>
          </cell>
          <cell r="E860" t="str">
            <v>ADESIVO PVC EM FRASCO DE 850 GRAMAS</v>
          </cell>
          <cell r="F860" t="str">
            <v>KG</v>
          </cell>
          <cell r="G860">
            <v>2.2000000000000001E-3</v>
          </cell>
          <cell r="H860" t="str">
            <v>46,44</v>
          </cell>
          <cell r="I860">
            <v>0.10216799999999999</v>
          </cell>
        </row>
        <row r="861">
          <cell r="D861">
            <v>2036</v>
          </cell>
          <cell r="E861" t="str">
            <v>SOLUÇÃO LIMPADORA PVC</v>
          </cell>
          <cell r="F861" t="str">
            <v>L</v>
          </cell>
          <cell r="G861">
            <v>8.0000000000000004E-4</v>
          </cell>
          <cell r="H861" t="str">
            <v>34,28</v>
          </cell>
          <cell r="I861">
            <v>2.7424000000000004E-2</v>
          </cell>
        </row>
        <row r="862">
          <cell r="D862">
            <v>88267</v>
          </cell>
          <cell r="E862" t="str">
            <v>ENCANADOR OU BOMBEIRO HIDRÁULICO COM ENCARGOS COMPLEMENTARES</v>
          </cell>
          <cell r="F862" t="str">
            <v>H</v>
          </cell>
          <cell r="G862">
            <v>0.41</v>
          </cell>
          <cell r="H862">
            <v>28.593994000000002</v>
          </cell>
          <cell r="I862">
            <v>11.723537540000001</v>
          </cell>
        </row>
        <row r="863">
          <cell r="D863">
            <v>88316</v>
          </cell>
          <cell r="E863" t="str">
            <v>SERVENTE COM ENCARGOS COMPLEMENTARES</v>
          </cell>
          <cell r="F863" t="str">
            <v>H</v>
          </cell>
          <cell r="G863">
            <v>0.41</v>
          </cell>
          <cell r="H863">
            <v>16.870282</v>
          </cell>
          <cell r="I863">
            <v>6.9168156199999995</v>
          </cell>
        </row>
        <row r="864">
          <cell r="D864">
            <v>9871</v>
          </cell>
          <cell r="E864" t="str">
            <v>TUBO PVC, SOLDAVEL, DN 75MM, ÁGUA FRIA (NBR- 5648)</v>
          </cell>
          <cell r="F864" t="str">
            <v>M</v>
          </cell>
          <cell r="G864">
            <v>1.01</v>
          </cell>
          <cell r="H864" t="str">
            <v>22,41</v>
          </cell>
          <cell r="I864">
            <v>22.6341</v>
          </cell>
        </row>
        <row r="865">
          <cell r="D865">
            <v>2478</v>
          </cell>
          <cell r="E865" t="str">
            <v>RASGOS EM ALVENARIA PARA PASSAGEM DE TUBULAÇÃO DIÂM 2 1/2" A 4"</v>
          </cell>
          <cell r="F865" t="str">
            <v>M</v>
          </cell>
          <cell r="G865">
            <v>1.01</v>
          </cell>
          <cell r="H865">
            <v>6.83</v>
          </cell>
          <cell r="I865">
            <v>6.8982999999999999</v>
          </cell>
        </row>
        <row r="866">
          <cell r="D866">
            <v>2485</v>
          </cell>
          <cell r="E866" t="str">
            <v>ENCHIMENTO DE RASGOS EM ALVENARIA E CONCRETO PARA TUBULAÇÃO DIÂM 2 1/2" A 4"</v>
          </cell>
          <cell r="F866" t="str">
            <v>M</v>
          </cell>
          <cell r="G866">
            <v>1.01</v>
          </cell>
          <cell r="H866">
            <v>9.74</v>
          </cell>
          <cell r="I866">
            <v>9.8374000000000006</v>
          </cell>
        </row>
        <row r="867">
          <cell r="D867">
            <v>89449</v>
          </cell>
          <cell r="E867" t="str">
            <v>TUBO DE PVC SOLDAVEL, SEM CONEXOES 50MM - FORNECIMENTO E INSTALACAO</v>
          </cell>
          <cell r="F867" t="str">
            <v>M</v>
          </cell>
          <cell r="I867">
            <v>12.302623662</v>
          </cell>
        </row>
        <row r="868">
          <cell r="D868">
            <v>88248</v>
          </cell>
          <cell r="E868" t="str">
            <v>AUXILIAR DE ENCANADOR OU BOMBEIRO HIDRÁULICO COM ENCARGOS COMPLEMENTARES</v>
          </cell>
          <cell r="F868" t="str">
            <v>H</v>
          </cell>
          <cell r="G868">
            <v>2.9000000000000001E-2</v>
          </cell>
          <cell r="H868">
            <v>20.132683999999998</v>
          </cell>
          <cell r="I868">
            <v>0.58384783600000001</v>
          </cell>
        </row>
        <row r="869">
          <cell r="D869">
            <v>88267</v>
          </cell>
          <cell r="E869" t="str">
            <v>ENCANADOR OU BOMBEIRO HIDRÁULICO COM ENCARGOS COMPLEMENTARES</v>
          </cell>
          <cell r="F869" t="str">
            <v>H</v>
          </cell>
          <cell r="G869">
            <v>2.9000000000000001E-2</v>
          </cell>
          <cell r="H869">
            <v>28.593994000000002</v>
          </cell>
          <cell r="I869">
            <v>0.82922582600000005</v>
          </cell>
        </row>
        <row r="870">
          <cell r="D870">
            <v>9875</v>
          </cell>
          <cell r="E870" t="str">
            <v>TUBO PVC, SOLDAVEL, DN 50 MM, PARA AGUA FRIA (NBR-5648)</v>
          </cell>
          <cell r="F870" t="str">
            <v>M</v>
          </cell>
          <cell r="G870">
            <v>1.0609999999999999</v>
          </cell>
          <cell r="H870" t="str">
            <v>10,25</v>
          </cell>
          <cell r="I870">
            <v>10.875249999999999</v>
          </cell>
        </row>
        <row r="871">
          <cell r="D871">
            <v>38383</v>
          </cell>
          <cell r="E871" t="str">
            <v>LIXA D'AGUA EM FOLHA, GRAO 100</v>
          </cell>
          <cell r="F871" t="str">
            <v>UN</v>
          </cell>
          <cell r="G871">
            <v>0.01</v>
          </cell>
          <cell r="H871" t="str">
            <v>1,43</v>
          </cell>
          <cell r="I871">
            <v>1.43E-2</v>
          </cell>
        </row>
        <row r="872">
          <cell r="D872">
            <v>89450</v>
          </cell>
          <cell r="E872" t="str">
            <v>TUBO DE PVC SOLDAVEL, SEM CONEXOES 60MM, 750 KPA - FORNECIMENTO E INSTALACAO</v>
          </cell>
          <cell r="F872" t="str">
            <v>M</v>
          </cell>
          <cell r="I872">
            <v>18.616607052000003</v>
          </cell>
        </row>
        <row r="873">
          <cell r="D873">
            <v>88248</v>
          </cell>
          <cell r="E873" t="str">
            <v>AUXILIAR DE ENCANADOR OU BOMBEIRO HIDRÁULICO COM ENCARGOS COMPLEMENTARES</v>
          </cell>
          <cell r="F873" t="str">
            <v>H</v>
          </cell>
          <cell r="G873">
            <v>3.4000000000000002E-2</v>
          </cell>
          <cell r="H873">
            <v>20.132683999999998</v>
          </cell>
          <cell r="I873">
            <v>0.68451125599999996</v>
          </cell>
        </row>
        <row r="874">
          <cell r="D874">
            <v>88267</v>
          </cell>
          <cell r="E874" t="str">
            <v>ENCANADOR OU BOMBEIRO HIDRÁULICO COM ENCARGOS COMPLEMENTARES</v>
          </cell>
          <cell r="F874" t="str">
            <v>H</v>
          </cell>
          <cell r="G874">
            <v>3.4000000000000002E-2</v>
          </cell>
          <cell r="H874">
            <v>28.593994000000002</v>
          </cell>
          <cell r="I874">
            <v>0.97219579600000017</v>
          </cell>
        </row>
        <row r="875">
          <cell r="D875">
            <v>9873</v>
          </cell>
          <cell r="E875" t="str">
            <v>TUBO PVC, SOLDAVEL, DN 60 MM, AGUA FRIA (NBR-5648)</v>
          </cell>
          <cell r="F875" t="str">
            <v>M</v>
          </cell>
          <cell r="G875">
            <v>1.0609999999999999</v>
          </cell>
          <cell r="H875" t="str">
            <v>15,97</v>
          </cell>
          <cell r="I875">
            <v>16.94417</v>
          </cell>
        </row>
        <row r="876">
          <cell r="D876">
            <v>38383</v>
          </cell>
          <cell r="E876" t="str">
            <v>LIXA D'AGUA EM FOLHA, GRAO 100</v>
          </cell>
          <cell r="F876" t="str">
            <v>UN</v>
          </cell>
          <cell r="G876">
            <v>1.0999999999999999E-2</v>
          </cell>
          <cell r="H876" t="str">
            <v>1,43</v>
          </cell>
          <cell r="I876">
            <v>1.5729999999999997E-2</v>
          </cell>
        </row>
        <row r="877">
          <cell r="D877" t="str">
            <v>COMP 005</v>
          </cell>
          <cell r="E877" t="str">
            <v>RESERVATÓRIO</v>
          </cell>
          <cell r="I877">
            <v>888.35335599999996</v>
          </cell>
        </row>
        <row r="878">
          <cell r="D878">
            <v>88248</v>
          </cell>
          <cell r="E878" t="str">
            <v>AUXILIAR DE ENCANADOR OU BOMBEIRO HIDRÁULICO COM ENCARGOS COMPLEMENTARES</v>
          </cell>
          <cell r="F878" t="str">
            <v>H</v>
          </cell>
          <cell r="G878">
            <v>2</v>
          </cell>
          <cell r="H878">
            <v>20.132683999999998</v>
          </cell>
          <cell r="I878">
            <v>40.265367999999995</v>
          </cell>
        </row>
        <row r="879">
          <cell r="D879">
            <v>88267</v>
          </cell>
          <cell r="E879" t="str">
            <v>ENCANADOR OU BOMBEIRO HIDRÁULICO COM ENCARGOS COMPLEMENTARES</v>
          </cell>
          <cell r="F879" t="str">
            <v>H</v>
          </cell>
          <cell r="G879">
            <v>2</v>
          </cell>
          <cell r="H879">
            <v>28.593994000000002</v>
          </cell>
          <cell r="I879">
            <v>57.187988000000004</v>
          </cell>
        </row>
        <row r="880">
          <cell r="D880" t="str">
            <v>COT017</v>
          </cell>
          <cell r="E880" t="str">
            <v xml:space="preserve">RESERVATÓRIO 1.500L </v>
          </cell>
          <cell r="F880" t="str">
            <v>UND</v>
          </cell>
          <cell r="G880">
            <v>1</v>
          </cell>
          <cell r="H880">
            <v>790.9</v>
          </cell>
          <cell r="I880">
            <v>790.9</v>
          </cell>
        </row>
        <row r="881">
          <cell r="E881" t="str">
            <v xml:space="preserve">ESGOTO </v>
          </cell>
        </row>
        <row r="882">
          <cell r="D882">
            <v>3404</v>
          </cell>
          <cell r="E882" t="str">
            <v>ANEL DE BORRACHA PARA TUBO PVC SANITARIO D= 50MM</v>
          </cell>
          <cell r="F882" t="str">
            <v>UN</v>
          </cell>
          <cell r="I882">
            <v>3.8093994000000002</v>
          </cell>
        </row>
        <row r="883">
          <cell r="D883">
            <v>296</v>
          </cell>
          <cell r="E883" t="str">
            <v xml:space="preserve">ANEL DE BORRACHA PARA TUBO ESGOTO PREDIAL, DN 50MM (NBR 5688) </v>
          </cell>
          <cell r="F883" t="str">
            <v>UN</v>
          </cell>
          <cell r="G883">
            <v>1</v>
          </cell>
          <cell r="H883" t="str">
            <v>0,95</v>
          </cell>
          <cell r="I883">
            <v>0.95</v>
          </cell>
        </row>
        <row r="884">
          <cell r="D884">
            <v>88267</v>
          </cell>
          <cell r="E884" t="str">
            <v>ENCANADOR OU BOMBEIRO HIDRÁULICO COM ENCARGOS COMPLEMENTARES</v>
          </cell>
          <cell r="F884" t="str">
            <v>H</v>
          </cell>
          <cell r="G884">
            <v>0.1</v>
          </cell>
          <cell r="H884">
            <v>28.593994000000002</v>
          </cell>
          <cell r="I884">
            <v>2.8593994000000005</v>
          </cell>
        </row>
        <row r="885">
          <cell r="D885">
            <v>1212</v>
          </cell>
          <cell r="E885" t="str">
            <v>ANEL DE BORRACHA PARA TUBO PVC SANITARIO D= 100MM</v>
          </cell>
          <cell r="F885" t="str">
            <v>UN</v>
          </cell>
          <cell r="I885">
            <v>4.5393994000000006</v>
          </cell>
        </row>
        <row r="886">
          <cell r="D886">
            <v>301</v>
          </cell>
          <cell r="E886" t="str">
            <v xml:space="preserve">ANEL DE BORRACHA PARA TUBO ESGOTO PREDIAL, DN 100MM (NBR 5688) </v>
          </cell>
          <cell r="F886" t="str">
            <v>UN</v>
          </cell>
          <cell r="G886">
            <v>1</v>
          </cell>
          <cell r="H886" t="str">
            <v>1,68</v>
          </cell>
          <cell r="I886">
            <v>1.68</v>
          </cell>
        </row>
        <row r="887">
          <cell r="D887">
            <v>88267</v>
          </cell>
          <cell r="E887" t="str">
            <v>ENCANADOR OU BOMBEIRO HIDRÁULICO COM ENCARGOS COMPLEMENTARES</v>
          </cell>
          <cell r="F887" t="str">
            <v>H</v>
          </cell>
          <cell r="G887">
            <v>0.1</v>
          </cell>
          <cell r="H887">
            <v>28.593994000000002</v>
          </cell>
          <cell r="I887">
            <v>2.8593994000000005</v>
          </cell>
        </row>
        <row r="888">
          <cell r="D888">
            <v>1697</v>
          </cell>
          <cell r="E888" t="str">
            <v>CAIXA SIFONADA QUADRADA, COM TRÊS ENTRADAS E UMA SAIDA, D= 100 X 100 X 50MM, REF° 63, ACABAMENTO BRANCO AKROS OU SIMILAR</v>
          </cell>
          <cell r="F888" t="str">
            <v>UN</v>
          </cell>
          <cell r="I888">
            <v>30.972138000000001</v>
          </cell>
        </row>
        <row r="889">
          <cell r="D889">
            <v>475</v>
          </cell>
          <cell r="E889" t="str">
            <v>CAIXA SIFONADA QUADRADA, COM TRÊS ENTRADAS E UMA SAIDA, D= 100 X 100 X 50MM, REF° 63, ACABAMENTO BRANCO AKROS OU SIMILAR</v>
          </cell>
          <cell r="F889" t="str">
            <v>UN</v>
          </cell>
          <cell r="G889">
            <v>1</v>
          </cell>
          <cell r="H889">
            <v>8.24</v>
          </cell>
          <cell r="I889">
            <v>8.24</v>
          </cell>
        </row>
        <row r="890">
          <cell r="D890">
            <v>88267</v>
          </cell>
          <cell r="E890" t="str">
            <v>ENCANADOR OU BOMBEIRO HIDRÁULICO</v>
          </cell>
          <cell r="F890" t="str">
            <v>H</v>
          </cell>
          <cell r="G890">
            <v>0.5</v>
          </cell>
          <cell r="H890">
            <v>28.593994000000002</v>
          </cell>
          <cell r="I890">
            <v>14.296997000000001</v>
          </cell>
        </row>
        <row r="891">
          <cell r="D891">
            <v>88316</v>
          </cell>
          <cell r="E891" t="str">
            <v>SERVENTE COMENCARGOS COMPLEMENTARES</v>
          </cell>
          <cell r="F891" t="str">
            <v>H</v>
          </cell>
          <cell r="G891">
            <v>0.5</v>
          </cell>
          <cell r="H891">
            <v>16.870282</v>
          </cell>
          <cell r="I891">
            <v>8.4351409999999998</v>
          </cell>
        </row>
        <row r="892">
          <cell r="D892">
            <v>89746</v>
          </cell>
          <cell r="E892" t="str">
            <v>JOELHO 45 GRAUS, PVC, SERIE NORMAL, ESGOTO PREDIAL, DN 100 MM, JUNTA ELÁSTICA, FORNECIDO E INSTALADO EM RAMAL DE DESCARGA OU RAMAL DE ESGOTO SANITÁRIO. AF_12/2014</v>
          </cell>
          <cell r="F892" t="str">
            <v>UN</v>
          </cell>
          <cell r="G892" t="str">
            <v/>
          </cell>
          <cell r="I892">
            <v>21.122649500000001</v>
          </cell>
        </row>
        <row r="893">
          <cell r="D893">
            <v>88248</v>
          </cell>
          <cell r="E893" t="str">
            <v>AUXILIAR DE ENCANADOR OU BOMBEIRO HIDRÁULICO COM ENCARGOS COMPLEMENTARES</v>
          </cell>
          <cell r="F893" t="str">
            <v>H</v>
          </cell>
          <cell r="G893">
            <v>0.25</v>
          </cell>
          <cell r="H893">
            <v>20.132683999999998</v>
          </cell>
          <cell r="I893">
            <v>5.0331709999999994</v>
          </cell>
        </row>
        <row r="894">
          <cell r="D894">
            <v>88267</v>
          </cell>
          <cell r="E894" t="str">
            <v>ENCANADOR OU BOMBEIRO HIDRÁULICO COM ENCARGOS COMPLEMENTARES</v>
          </cell>
          <cell r="F894" t="str">
            <v>H</v>
          </cell>
          <cell r="G894">
            <v>0.25</v>
          </cell>
          <cell r="H894">
            <v>28.593994000000002</v>
          </cell>
          <cell r="I894">
            <v>7.1484985000000005</v>
          </cell>
        </row>
        <row r="895">
          <cell r="D895">
            <v>301</v>
          </cell>
          <cell r="E895" t="str">
            <v>ANEL BORRACHA PARA TUBO ESGOTO PREDIAL, DN 100 MM (NBR 5688)</v>
          </cell>
          <cell r="F895" t="str">
            <v>UN</v>
          </cell>
          <cell r="G895">
            <v>1</v>
          </cell>
          <cell r="H895" t="str">
            <v>1,68</v>
          </cell>
          <cell r="I895">
            <v>1.68</v>
          </cell>
        </row>
        <row r="896">
          <cell r="D896">
            <v>3528</v>
          </cell>
          <cell r="E896" t="str">
            <v>JOELHO PVC, SOLDAVEL, PB, 45 GRAUS, DN 100 MM, PARA ESGOTO PREDIAL</v>
          </cell>
          <cell r="F896" t="str">
            <v>UN</v>
          </cell>
          <cell r="G896">
            <v>1</v>
          </cell>
          <cell r="H896" t="str">
            <v>6,45</v>
          </cell>
          <cell r="I896">
            <v>6.45</v>
          </cell>
        </row>
        <row r="897">
          <cell r="D897">
            <v>20078</v>
          </cell>
          <cell r="E897" t="str">
            <v>PASTA LUBRIFICANTE PARA TUBOS E CONEXOES COM JUNTA ELASTICA (USO EM PVC, ACO, POLIETILENO E OUTROS) ( DE *400* G)</v>
          </cell>
          <cell r="F897" t="str">
            <v>UN</v>
          </cell>
          <cell r="G897">
            <v>4.5999999999999999E-2</v>
          </cell>
          <cell r="H897" t="str">
            <v>17,63</v>
          </cell>
          <cell r="I897">
            <v>0.81097999999999992</v>
          </cell>
        </row>
        <row r="898">
          <cell r="D898">
            <v>89726</v>
          </cell>
          <cell r="E898" t="str">
            <v>JOELHO 45 GRAUS, PVC, SERIE NORMAL, ESGOTO PREDIAL, DN 40 MM, JUNTA SOLDÁVEL, FORNECIDO E INSTALADO EM RAMAL DE DESCARGA OU RAMAL DE ESGOTO SANITÁRIO. AF_12/2014</v>
          </cell>
          <cell r="F898" t="str">
            <v>UN</v>
          </cell>
          <cell r="G898" t="str">
            <v/>
          </cell>
          <cell r="I898">
            <v>8.0464338000000009</v>
          </cell>
        </row>
        <row r="899">
          <cell r="D899">
            <v>88248</v>
          </cell>
          <cell r="E899" t="str">
            <v>AUXILIAR DE ENCANADOR OU BOMBEIRO HIDRÁULICO COM ENCARGOS COMPLEMENTARES</v>
          </cell>
          <cell r="F899" t="str">
            <v>H</v>
          </cell>
          <cell r="G899">
            <v>0.1</v>
          </cell>
          <cell r="H899">
            <v>20.132683999999998</v>
          </cell>
          <cell r="I899">
            <v>2.0132683999999998</v>
          </cell>
        </row>
        <row r="900">
          <cell r="D900">
            <v>88267</v>
          </cell>
          <cell r="E900" t="str">
            <v>ENCANADOR OU BOMBEIRO HIDRÁULICO COM ENCARGOS COMPLEMENTARES</v>
          </cell>
          <cell r="F900" t="str">
            <v>H</v>
          </cell>
          <cell r="G900">
            <v>0.1</v>
          </cell>
          <cell r="H900">
            <v>28.593994000000002</v>
          </cell>
          <cell r="I900">
            <v>2.8593994000000005</v>
          </cell>
        </row>
        <row r="901">
          <cell r="D901">
            <v>122</v>
          </cell>
          <cell r="E901" t="str">
            <v>ADESIVO PLASTICO PARA PVC, FRASCO COM 850 GR</v>
          </cell>
          <cell r="F901" t="str">
            <v>UN</v>
          </cell>
          <cell r="G901">
            <v>9.9000000000000008E-3</v>
          </cell>
          <cell r="H901" t="str">
            <v>48,14</v>
          </cell>
          <cell r="I901">
            <v>0.47658600000000007</v>
          </cell>
        </row>
        <row r="902">
          <cell r="D902">
            <v>3516</v>
          </cell>
          <cell r="E902" t="str">
            <v>JOELHO PVC, SOLDAVEL, BB, 45 GRAUS, DN 40 MM, PARA ESGOTO PREDIAL</v>
          </cell>
          <cell r="F902" t="str">
            <v>UN</v>
          </cell>
          <cell r="G902">
            <v>1</v>
          </cell>
          <cell r="H902" t="str">
            <v>2,04</v>
          </cell>
          <cell r="I902">
            <v>2.04</v>
          </cell>
        </row>
        <row r="903">
          <cell r="D903">
            <v>20083</v>
          </cell>
          <cell r="E903" t="str">
            <v>SOLUCAO LIMPADORA PARA PVC, FRASCO COM 1000 CM3</v>
          </cell>
          <cell r="F903" t="str">
            <v>UN</v>
          </cell>
          <cell r="G903">
            <v>1.4999999999999999E-2</v>
          </cell>
          <cell r="H903" t="str">
            <v>41,81</v>
          </cell>
          <cell r="I903">
            <v>0.62714999999999999</v>
          </cell>
        </row>
        <row r="904">
          <cell r="D904">
            <v>38383</v>
          </cell>
          <cell r="E904" t="str">
            <v>LIXA D'AGUA EM FOLHA, GRAO 100</v>
          </cell>
          <cell r="F904" t="str">
            <v>UN</v>
          </cell>
          <cell r="G904">
            <v>2.1000000000000001E-2</v>
          </cell>
          <cell r="H904" t="str">
            <v>1,43</v>
          </cell>
          <cell r="I904">
            <v>3.0030000000000001E-2</v>
          </cell>
        </row>
        <row r="905">
          <cell r="D905">
            <v>89732</v>
          </cell>
          <cell r="E905" t="str">
            <v>JOELHO 45 GRAUS, PVC, SERIE NORMAL, ESGOTO PREDIAL, DN 50 MM, JUNTA ELÁSTICA, FORNECIDO E INSTALADO EM RAMAL DE DESCARGA OU RAMAL DE ESGOTO SANITÁRIO. AF_12/2014</v>
          </cell>
          <cell r="F905" t="str">
            <v>UN</v>
          </cell>
          <cell r="G905" t="str">
            <v/>
          </cell>
          <cell r="I905">
            <v>10.117068140000001</v>
          </cell>
        </row>
        <row r="906">
          <cell r="D906">
            <v>88248</v>
          </cell>
          <cell r="E906" t="str">
            <v>AUXILIAR DE ENCANADOR OU BOMBEIRO HIDRÁULICO COM ENCARGOS COMPLEMENTARES</v>
          </cell>
          <cell r="F906" t="str">
            <v>H</v>
          </cell>
          <cell r="G906">
            <v>0.13</v>
          </cell>
          <cell r="H906">
            <v>20.132683999999998</v>
          </cell>
          <cell r="I906">
            <v>2.6172489199999998</v>
          </cell>
        </row>
        <row r="907">
          <cell r="D907">
            <v>88267</v>
          </cell>
          <cell r="E907" t="str">
            <v>ENCANADOR OU BOMBEIRO HIDRÁULICO COM ENCARGOS COMPLEMENTARES</v>
          </cell>
          <cell r="F907" t="str">
            <v>H</v>
          </cell>
          <cell r="G907">
            <v>0.13</v>
          </cell>
          <cell r="H907">
            <v>28.593994000000002</v>
          </cell>
          <cell r="I907">
            <v>3.7172192200000005</v>
          </cell>
        </row>
        <row r="908">
          <cell r="D908">
            <v>296</v>
          </cell>
          <cell r="E908" t="str">
            <v>ANEL BORRACHA PARA TUBO ESGOTO PREDIAL DN 50 MM (NBR 5688)</v>
          </cell>
          <cell r="F908" t="str">
            <v>UN</v>
          </cell>
          <cell r="G908">
            <v>1</v>
          </cell>
          <cell r="H908" t="str">
            <v>0,95</v>
          </cell>
          <cell r="I908">
            <v>0.95</v>
          </cell>
        </row>
        <row r="909">
          <cell r="D909">
            <v>3518</v>
          </cell>
          <cell r="E909" t="str">
            <v>JOELHO PVC, SOLDAVEL, PB, 45 GRAUS, DN 50 MM, PARA ESGOTO PREDIAL</v>
          </cell>
          <cell r="F909" t="str">
            <v>UN</v>
          </cell>
          <cell r="G909">
            <v>1</v>
          </cell>
          <cell r="H909" t="str">
            <v>2,48</v>
          </cell>
          <cell r="I909">
            <v>2.48</v>
          </cell>
        </row>
        <row r="910">
          <cell r="D910">
            <v>20078</v>
          </cell>
          <cell r="E910" t="str">
            <v>PASTA LUBRIFICANTE PARA TUBOS E CONEXOES COM JUNTA ELASTICA (USO EM PVC, ACO, POLIETILENO E OUTROS) ( DE *400* G)</v>
          </cell>
          <cell r="F910" t="str">
            <v>UN</v>
          </cell>
          <cell r="G910">
            <v>0.02</v>
          </cell>
          <cell r="H910" t="str">
            <v>17,63</v>
          </cell>
          <cell r="I910">
            <v>0.35259999999999997</v>
          </cell>
        </row>
        <row r="911">
          <cell r="D911">
            <v>89744</v>
          </cell>
          <cell r="E911" t="str">
            <v>JOELHO 90 GRAUS, PVC, SERIE NORMAL, ESGOTO PREDIAL, DN 100 MM, JUNTA ELÁSTICA, FORNECIDO E INSTALADO EM RAMAL DE DESCARGA OU RAMAL DE ESGOTO SANITÁRIO. AF_12/2014</v>
          </cell>
          <cell r="F911" t="str">
            <v>UN</v>
          </cell>
          <cell r="G911" t="str">
            <v/>
          </cell>
          <cell r="I911">
            <v>21.052649500000001</v>
          </cell>
        </row>
        <row r="912">
          <cell r="D912">
            <v>88248</v>
          </cell>
          <cell r="E912" t="str">
            <v>AUXILIAR DE ENCANADOR OU BOMBEIRO HIDRÁULICO COM ENCARGOS COMPLEMENTARES</v>
          </cell>
          <cell r="F912" t="str">
            <v>H</v>
          </cell>
          <cell r="G912">
            <v>0.25</v>
          </cell>
          <cell r="H912">
            <v>20.132683999999998</v>
          </cell>
          <cell r="I912">
            <v>5.0331709999999994</v>
          </cell>
        </row>
        <row r="913">
          <cell r="D913">
            <v>88267</v>
          </cell>
          <cell r="E913" t="str">
            <v>ENCANADOR OU BOMBEIRO HIDRÁULICO COM ENCARGOS COMPLEMENTARES</v>
          </cell>
          <cell r="F913" t="str">
            <v>H</v>
          </cell>
          <cell r="G913">
            <v>0.25</v>
          </cell>
          <cell r="H913">
            <v>28.593994000000002</v>
          </cell>
          <cell r="I913">
            <v>7.1484985000000005</v>
          </cell>
        </row>
        <row r="914">
          <cell r="D914">
            <v>301</v>
          </cell>
          <cell r="E914" t="str">
            <v>ANEL BORRACHA PARA TUBO ESGOTO PREDIAL, DN 100 MM (NBR 5688)</v>
          </cell>
          <cell r="F914" t="str">
            <v>UN</v>
          </cell>
          <cell r="G914">
            <v>1</v>
          </cell>
          <cell r="H914" t="str">
            <v>1,68</v>
          </cell>
          <cell r="I914">
            <v>1.68</v>
          </cell>
        </row>
        <row r="915">
          <cell r="D915">
            <v>3520</v>
          </cell>
          <cell r="E915" t="str">
            <v>JOELHO PVC, SOLDAVEL, PB, 90 GRAUS, DN 100 MM, PARA ESGOTO PREDIAL</v>
          </cell>
          <cell r="F915" t="str">
            <v>UN</v>
          </cell>
          <cell r="G915">
            <v>1</v>
          </cell>
          <cell r="H915" t="str">
            <v>6,38</v>
          </cell>
          <cell r="I915">
            <v>6.38</v>
          </cell>
        </row>
        <row r="916">
          <cell r="D916">
            <v>20078</v>
          </cell>
          <cell r="E916" t="str">
            <v>PASTA LUBRIFICANTE PARA TUBOS E CONEXOES COM JUNTA ELASTICA (USO EM PVC, ACO, POLIETILENO E OUTROS) ( DE *400* G)</v>
          </cell>
          <cell r="F916" t="str">
            <v>UN</v>
          </cell>
          <cell r="G916">
            <v>4.5999999999999999E-2</v>
          </cell>
          <cell r="H916" t="str">
            <v>17,63</v>
          </cell>
          <cell r="I916">
            <v>0.81097999999999992</v>
          </cell>
        </row>
        <row r="917">
          <cell r="D917">
            <v>89724</v>
          </cell>
          <cell r="E917" t="str">
            <v>JOELHO 90 GRAUS, PVC, SERIE NORMAL, ESGOTO PREDIAL, DN 40MM, JUNTA SOLDAVEL, FORNECIDO E INSTALADO EM RAMAL DE DESCARGA OU RAMAL DE ESGOTO SANITARIO. AF_12/2014</v>
          </cell>
          <cell r="F917" t="str">
            <v>UN</v>
          </cell>
          <cell r="I917">
            <v>7.2464338000000001</v>
          </cell>
        </row>
        <row r="918">
          <cell r="D918">
            <v>122</v>
          </cell>
          <cell r="E918" t="str">
            <v>ADESIVO PLASTICO PARA PVC, FRASCO COM 850 GR</v>
          </cell>
          <cell r="F918" t="str">
            <v>UN</v>
          </cell>
          <cell r="G918">
            <v>9.9000000000000008E-3</v>
          </cell>
          <cell r="H918" t="str">
            <v>48,14</v>
          </cell>
          <cell r="I918">
            <v>0.47658600000000007</v>
          </cell>
        </row>
        <row r="919">
          <cell r="D919">
            <v>3517</v>
          </cell>
          <cell r="E919" t="str">
            <v>JOELHO PVC, SOLDAVEL, BB, 90 GRAUS, DN 40MM, PARA ESGOTO PREDIAL</v>
          </cell>
          <cell r="F919" t="str">
            <v>UN</v>
          </cell>
          <cell r="G919">
            <v>1</v>
          </cell>
          <cell r="H919" t="str">
            <v>1,24</v>
          </cell>
          <cell r="I919">
            <v>1.24</v>
          </cell>
        </row>
        <row r="920">
          <cell r="D920">
            <v>20083</v>
          </cell>
          <cell r="E920" t="str">
            <v>SOLUÇÃO LIMPADORA PARA PVC, FRASCO COM 1000 CM3</v>
          </cell>
          <cell r="F920" t="str">
            <v>UN</v>
          </cell>
          <cell r="G920">
            <v>1.4999999999999999E-2</v>
          </cell>
          <cell r="H920" t="str">
            <v>41,81</v>
          </cell>
          <cell r="I920">
            <v>0.62714999999999999</v>
          </cell>
        </row>
        <row r="921">
          <cell r="D921">
            <v>38383</v>
          </cell>
          <cell r="E921" t="str">
            <v>LIXA D'AGUA EM FOLHA, GRAO 100</v>
          </cell>
          <cell r="F921" t="str">
            <v>UN</v>
          </cell>
          <cell r="G921">
            <v>2.1000000000000001E-2</v>
          </cell>
          <cell r="H921" t="str">
            <v>1,43</v>
          </cell>
          <cell r="I921">
            <v>3.0030000000000001E-2</v>
          </cell>
        </row>
        <row r="922">
          <cell r="D922">
            <v>88248</v>
          </cell>
          <cell r="E922" t="str">
            <v>AUXILIAR DE ENCANADOR OU BOMBEIRO HIDRAULICO COM ENCARGOS COMPLEMENTARES</v>
          </cell>
          <cell r="F922" t="str">
            <v>H</v>
          </cell>
          <cell r="G922">
            <v>0.1</v>
          </cell>
          <cell r="H922">
            <v>20.132683999999998</v>
          </cell>
          <cell r="I922">
            <v>2.0132683999999998</v>
          </cell>
        </row>
        <row r="923">
          <cell r="D923">
            <v>88267</v>
          </cell>
          <cell r="E923" t="str">
            <v>ENCANADOR OU BOMBEIRO HIDRÁULICO COM ENCARGOS COMPLEMENTARES</v>
          </cell>
          <cell r="F923" t="str">
            <v>H</v>
          </cell>
          <cell r="G923">
            <v>0.1</v>
          </cell>
          <cell r="H923">
            <v>28.593994000000002</v>
          </cell>
          <cell r="I923">
            <v>2.8593994000000005</v>
          </cell>
        </row>
        <row r="924">
          <cell r="D924">
            <v>89731</v>
          </cell>
          <cell r="E924" t="str">
            <v>JOELHO 90 GRAUS, PVC, SERIE NORMAL, ESGOTO PREDIAL, DN 50 MM, JUNTA ELÁSTICA, FORNECIDO E INSTALADO EM RAMAL DE DESCARGA OU RAMAL DE ESGOTO SANITÁRIO. AF_12/2014</v>
          </cell>
          <cell r="F924" t="str">
            <v>UN</v>
          </cell>
          <cell r="I924">
            <v>9.5470681400000004</v>
          </cell>
        </row>
        <row r="925">
          <cell r="D925">
            <v>88248</v>
          </cell>
          <cell r="E925" t="str">
            <v>AUXILIAR DE ENCANADOR OU BOMBEIRO HIDRÁULICO COM ENCARGOS COMPLEMENTARES</v>
          </cell>
          <cell r="F925" t="str">
            <v>H</v>
          </cell>
          <cell r="G925">
            <v>0.13</v>
          </cell>
          <cell r="H925">
            <v>20.132683999999998</v>
          </cell>
          <cell r="I925">
            <v>2.6172489199999998</v>
          </cell>
        </row>
        <row r="926">
          <cell r="D926">
            <v>88267</v>
          </cell>
          <cell r="E926" t="str">
            <v>ENCANADOR OU BOMBEIRO HIDRÁULICO COM ENCARGOS COMPLEMENTARES</v>
          </cell>
          <cell r="F926" t="str">
            <v>H</v>
          </cell>
          <cell r="G926">
            <v>0.13</v>
          </cell>
          <cell r="H926">
            <v>28.593994000000002</v>
          </cell>
          <cell r="I926">
            <v>3.7172192200000005</v>
          </cell>
        </row>
        <row r="927">
          <cell r="D927">
            <v>296</v>
          </cell>
          <cell r="E927" t="str">
            <v>ANEL BORRACHA PARA TUBO ESGOTO PREDIAL DN 50 MM (NBR 5688)</v>
          </cell>
          <cell r="F927" t="str">
            <v>UN</v>
          </cell>
          <cell r="G927">
            <v>1</v>
          </cell>
          <cell r="H927" t="str">
            <v>0,95</v>
          </cell>
          <cell r="I927">
            <v>0.95</v>
          </cell>
        </row>
        <row r="928">
          <cell r="D928">
            <v>3526</v>
          </cell>
          <cell r="E928" t="str">
            <v>JOELHO PVC, SOLDAVEL, PB, 90 GRAUS, DN 50 MM, PARA ESGOTO PREDIAL</v>
          </cell>
          <cell r="F928" t="str">
            <v>UN</v>
          </cell>
          <cell r="G928">
            <v>1</v>
          </cell>
          <cell r="H928" t="str">
            <v>1,91</v>
          </cell>
          <cell r="I928">
            <v>1.91</v>
          </cell>
        </row>
        <row r="929">
          <cell r="D929">
            <v>20078</v>
          </cell>
          <cell r="E929" t="str">
            <v>PASTA LUBRIFICANTE PARA TUBOS E CONEXOES COM JUNTA ELASTICA (USO EM PVC, ACO, POLIETILENO E OUTROS) ( DE *400* G)</v>
          </cell>
          <cell r="F929" t="str">
            <v>UN</v>
          </cell>
          <cell r="G929">
            <v>0.02</v>
          </cell>
          <cell r="H929" t="str">
            <v>17,63</v>
          </cell>
          <cell r="I929">
            <v>0.35259999999999997</v>
          </cell>
        </row>
        <row r="930">
          <cell r="D930">
            <v>1671</v>
          </cell>
          <cell r="E930" t="str">
            <v>JOELHO DE 90 GRAUS EM PVC RIGIDO, PARA ESGOTO SECUNDARIO, DIÂM= 40MM</v>
          </cell>
          <cell r="F930" t="str">
            <v>UN</v>
          </cell>
          <cell r="I930">
            <v>8.4988131200000012</v>
          </cell>
        </row>
        <row r="931">
          <cell r="D931">
            <v>138</v>
          </cell>
          <cell r="E931" t="str">
            <v>ADESIVO PVC EM FRASCO DE 850 GRAMAS</v>
          </cell>
          <cell r="F931" t="str">
            <v>KG</v>
          </cell>
          <cell r="G931">
            <v>8.0000000000000002E-3</v>
          </cell>
          <cell r="H931" t="str">
            <v>46,44</v>
          </cell>
          <cell r="I931">
            <v>0.37152000000000002</v>
          </cell>
        </row>
        <row r="932">
          <cell r="D932">
            <v>1703</v>
          </cell>
          <cell r="E932" t="str">
            <v>PASTA LUBRIFICANTE PARA PVC JE</v>
          </cell>
          <cell r="F932" t="str">
            <v>KG</v>
          </cell>
          <cell r="G932">
            <v>0.01</v>
          </cell>
          <cell r="H932" t="str">
            <v>14,45</v>
          </cell>
          <cell r="I932">
            <v>0.14449999999999999</v>
          </cell>
        </row>
        <row r="933">
          <cell r="D933">
            <v>2036</v>
          </cell>
          <cell r="E933" t="str">
            <v>SOLUÇÃO LIMPADORA PVC</v>
          </cell>
          <cell r="F933" t="str">
            <v>L</v>
          </cell>
          <cell r="G933">
            <v>1.0999999999999999E-2</v>
          </cell>
          <cell r="H933" t="str">
            <v>34,28</v>
          </cell>
          <cell r="I933">
            <v>0.37707999999999997</v>
          </cell>
        </row>
        <row r="934">
          <cell r="D934">
            <v>295</v>
          </cell>
          <cell r="E934" t="str">
            <v>ANEL BORRACHA PARA TUBO ESGOTO PREDIAL DN 40MM (NBR 5688)</v>
          </cell>
          <cell r="F934" t="str">
            <v>UN</v>
          </cell>
          <cell r="G934">
            <v>1</v>
          </cell>
          <cell r="H934" t="str">
            <v>0,91</v>
          </cell>
          <cell r="I934">
            <v>0.91</v>
          </cell>
        </row>
        <row r="935">
          <cell r="D935">
            <v>88267</v>
          </cell>
          <cell r="E935" t="str">
            <v>ENCANADOR OU BOMBEIRO HIDRÁULICO COM ENCARGOS COMPLEMENTARES</v>
          </cell>
          <cell r="F935" t="str">
            <v>H</v>
          </cell>
          <cell r="G935">
            <v>0.12</v>
          </cell>
          <cell r="H935">
            <v>28.593994000000002</v>
          </cell>
          <cell r="I935">
            <v>3.43127928</v>
          </cell>
        </row>
        <row r="936">
          <cell r="D936">
            <v>3517</v>
          </cell>
          <cell r="E936" t="str">
            <v>JOELHO PVC, SOLDAVEL, BB, 90 GRAUS, DN 40MM, PARA ESGOTO PREDIAL</v>
          </cell>
          <cell r="F936" t="str">
            <v>UN</v>
          </cell>
          <cell r="G936">
            <v>1</v>
          </cell>
          <cell r="H936" t="str">
            <v>1,24</v>
          </cell>
          <cell r="I936">
            <v>1.24</v>
          </cell>
        </row>
        <row r="937">
          <cell r="D937">
            <v>88316</v>
          </cell>
          <cell r="E937" t="str">
            <v>SERVENTE COM ENCARGOS COMPLEMENTARES</v>
          </cell>
          <cell r="F937" t="str">
            <v>H</v>
          </cell>
          <cell r="G937">
            <v>0.12</v>
          </cell>
          <cell r="H937">
            <v>16.870282</v>
          </cell>
          <cell r="I937">
            <v>2.0244338399999999</v>
          </cell>
        </row>
        <row r="938">
          <cell r="D938">
            <v>89834</v>
          </cell>
          <cell r="E938" t="str">
            <v>JUNÇÃO SIMPLES, PVC, SERIE NORMAL, ESGOTO PREDIAL, DN 100 X 100 MM, JUNTA ELÁSTICA, FORNECIDO E INSTALADO EM PRUMADA DE ESGOTO SANITÁRIO OU VENTILAÇÃO. AF_12/2014</v>
          </cell>
          <cell r="F938" t="str">
            <v>UN</v>
          </cell>
          <cell r="G938" t="str">
            <v/>
          </cell>
          <cell r="I938">
            <v>29.548228479999999</v>
          </cell>
        </row>
        <row r="939">
          <cell r="D939">
            <v>88248</v>
          </cell>
          <cell r="E939" t="str">
            <v>AUXILIAR DE ENCANADOR OU BOMBEIRO HIDRÁULICO COM ENCARGOS COMPLEMENTARES</v>
          </cell>
          <cell r="F939" t="str">
            <v>H</v>
          </cell>
          <cell r="G939">
            <v>0.16</v>
          </cell>
          <cell r="H939">
            <v>20.132683999999998</v>
          </cell>
          <cell r="I939">
            <v>3.2212294399999997</v>
          </cell>
        </row>
        <row r="940">
          <cell r="D940">
            <v>88267</v>
          </cell>
          <cell r="E940" t="str">
            <v>ENCANADOR OU BOMBEIRO HIDRÁULICO COM ENCARGOS COMPLEMENTARES</v>
          </cell>
          <cell r="F940" t="str">
            <v>H</v>
          </cell>
          <cell r="G940">
            <v>0.16</v>
          </cell>
          <cell r="H940">
            <v>28.593994000000002</v>
          </cell>
          <cell r="I940">
            <v>4.5750390400000001</v>
          </cell>
        </row>
        <row r="941">
          <cell r="D941">
            <v>301</v>
          </cell>
          <cell r="E941" t="str">
            <v>ANEL BORRACHA PARA TUBO ESGOTO PREDIAL, DN 100 MM (NBR 5688)</v>
          </cell>
          <cell r="F941" t="str">
            <v>UN</v>
          </cell>
          <cell r="G941">
            <v>2</v>
          </cell>
          <cell r="H941" t="str">
            <v>1,68</v>
          </cell>
          <cell r="I941">
            <v>3.36</v>
          </cell>
        </row>
        <row r="942">
          <cell r="D942">
            <v>3670</v>
          </cell>
          <cell r="E942" t="str">
            <v>JUNCAO SIMPLES, PVC, 45 GRAUS, DN 100 X 100 MM, SERIE NORMAL PARA ESGOTO PREDIAL</v>
          </cell>
          <cell r="F942" t="str">
            <v>UN</v>
          </cell>
          <cell r="G942">
            <v>1</v>
          </cell>
          <cell r="H942" t="str">
            <v>16,77</v>
          </cell>
          <cell r="I942">
            <v>16.77</v>
          </cell>
        </row>
        <row r="943">
          <cell r="D943">
            <v>20078</v>
          </cell>
          <cell r="E943" t="str">
            <v>PASTA LUBRIFICANTE PARA TUBOS E CONEXOES COM JUNTA ELASTICA (USO EM PVC, ACO, POLIETILENO E OUTROS) ( DE *400* G)</v>
          </cell>
          <cell r="F943" t="str">
            <v>UN</v>
          </cell>
          <cell r="G943">
            <v>9.1999999999999998E-2</v>
          </cell>
          <cell r="H943" t="str">
            <v>17,63</v>
          </cell>
          <cell r="I943">
            <v>1.6219599999999998</v>
          </cell>
        </row>
        <row r="944">
          <cell r="D944">
            <v>1562</v>
          </cell>
          <cell r="E944" t="str">
            <v>Junção simples em pvc rígido soldável, para esgoto primário, diâm = 100 x 50mm</v>
          </cell>
          <cell r="F944" t="str">
            <v>UN</v>
          </cell>
          <cell r="G944" t="str">
            <v/>
          </cell>
          <cell r="I944">
            <v>36.656566959999999</v>
          </cell>
        </row>
        <row r="945">
          <cell r="D945">
            <v>138</v>
          </cell>
          <cell r="E945" t="str">
            <v>Adesivo pvc em frasco de 850 gramas</v>
          </cell>
          <cell r="F945" t="str">
            <v>KG</v>
          </cell>
          <cell r="G945">
            <v>5.8000000000000003E-2</v>
          </cell>
          <cell r="H945" t="str">
            <v>46,44</v>
          </cell>
          <cell r="I945">
            <v>2.6935199999999999</v>
          </cell>
        </row>
        <row r="946">
          <cell r="D946">
            <v>1270</v>
          </cell>
          <cell r="E946" t="str">
            <v>Juncao simples pvc rigido p/ esgoto primario, diam =100 x 50mm</v>
          </cell>
          <cell r="F946" t="str">
            <v>UN</v>
          </cell>
          <cell r="G946">
            <v>1</v>
          </cell>
          <cell r="H946" t="str">
            <v>9,93</v>
          </cell>
          <cell r="I946">
            <v>9.93</v>
          </cell>
        </row>
        <row r="947">
          <cell r="D947">
            <v>2036</v>
          </cell>
          <cell r="E947" t="str">
            <v>Solucao limpadora pvc</v>
          </cell>
          <cell r="F947" t="str">
            <v>L</v>
          </cell>
          <cell r="G947">
            <v>9.0999999999999998E-2</v>
          </cell>
          <cell r="H947" t="str">
            <v>34,28</v>
          </cell>
          <cell r="I947">
            <v>3.1194799999999998</v>
          </cell>
        </row>
        <row r="948">
          <cell r="D948">
            <v>88267</v>
          </cell>
          <cell r="E948" t="str">
            <v>Encanador ou bombeiro hidraulico</v>
          </cell>
          <cell r="F948" t="str">
            <v>H</v>
          </cell>
          <cell r="G948">
            <v>0.46</v>
          </cell>
          <cell r="H948">
            <v>28.593994000000002</v>
          </cell>
          <cell r="I948">
            <v>13.153237240000001</v>
          </cell>
        </row>
        <row r="949">
          <cell r="D949">
            <v>88316</v>
          </cell>
          <cell r="E949" t="str">
            <v>SERVENTE</v>
          </cell>
          <cell r="F949" t="str">
            <v>H</v>
          </cell>
          <cell r="G949">
            <v>0.46</v>
          </cell>
          <cell r="H949">
            <v>16.870282</v>
          </cell>
          <cell r="I949">
            <v>7.7603297200000005</v>
          </cell>
        </row>
        <row r="950">
          <cell r="D950">
            <v>89785</v>
          </cell>
          <cell r="E950" t="str">
            <v>JUNÇÃO SIMPLES, PVC, SERIE NORMAL, ESGOTO PREDIAL, DN 50 X 50 MM, JUNTA ELÁSTICA, FORNECIDO E INSTALADO EM RAMAL DE DESCARGA OU RAMAL DE ESGOTO SANITÁRIO. AF_12/2014</v>
          </cell>
          <cell r="F950" t="str">
            <v>UN</v>
          </cell>
          <cell r="I950">
            <v>17.148735259999999</v>
          </cell>
        </row>
        <row r="951">
          <cell r="D951">
            <v>3662</v>
          </cell>
          <cell r="E951" t="str">
            <v>JUNÇÃO SIMPLES, PVC, DN  50 X 50 MM, SÉRIE NORMAL PARA ESGOTO PREDIAL</v>
          </cell>
          <cell r="F951" t="str">
            <v>UN</v>
          </cell>
          <cell r="G951">
            <v>1</v>
          </cell>
          <cell r="H951" t="str">
            <v>6,26</v>
          </cell>
          <cell r="I951">
            <v>6.26</v>
          </cell>
        </row>
        <row r="952">
          <cell r="D952">
            <v>296</v>
          </cell>
          <cell r="E952" t="str">
            <v>ANEL BORRACHA PARA TUBO ESGOTO PREDIAL DN 50 MM (NBR 5688)</v>
          </cell>
          <cell r="F952" t="str">
            <v>UN</v>
          </cell>
          <cell r="G952">
            <v>2</v>
          </cell>
          <cell r="H952" t="str">
            <v>0,95</v>
          </cell>
          <cell r="I952">
            <v>1.9</v>
          </cell>
        </row>
        <row r="953">
          <cell r="D953">
            <v>20078</v>
          </cell>
          <cell r="E953" t="str">
            <v>PASTA LUBRIFICANTE PARA USO EM TUBOS DE PVC COM ANEL DE BORRACHA (POTE 400* G)</v>
          </cell>
          <cell r="F953" t="str">
            <v>UN</v>
          </cell>
          <cell r="G953">
            <v>0.04</v>
          </cell>
          <cell r="H953" t="str">
            <v>17,63</v>
          </cell>
          <cell r="I953">
            <v>0.70519999999999994</v>
          </cell>
        </row>
        <row r="954">
          <cell r="D954">
            <v>88267</v>
          </cell>
          <cell r="E954" t="str">
            <v>ENCANADOR OU BOMBEIRO HIDRÁULICO COM ENCARGOS COMPLEMENTARES</v>
          </cell>
          <cell r="F954" t="str">
            <v>H</v>
          </cell>
          <cell r="G954">
            <v>0.17</v>
          </cell>
          <cell r="H954">
            <v>28.593994000000002</v>
          </cell>
          <cell r="I954">
            <v>4.8609789800000005</v>
          </cell>
        </row>
        <row r="955">
          <cell r="D955">
            <v>88248</v>
          </cell>
          <cell r="E955" t="str">
            <v>AUXILIAR DE ENCANADOR OU BOMBEIRO HIDRÁULICO COM ENCARGOS COMPLEMENTARES</v>
          </cell>
          <cell r="F955" t="str">
            <v>H</v>
          </cell>
          <cell r="G955">
            <v>0.17</v>
          </cell>
          <cell r="H955">
            <v>20.132683999999998</v>
          </cell>
          <cell r="I955">
            <v>3.4225562799999998</v>
          </cell>
        </row>
        <row r="956">
          <cell r="D956">
            <v>89821</v>
          </cell>
          <cell r="E956" t="str">
            <v>LUVA SIMPLES, PVC, SERIE NORMAL, ESGOTO PREDIAL, DN 100 MM, JUNTA ELÁSTICA, FORNECIDO E INSTALADO EM PRUMADA DE ESGOTO SANITÁRIO OU VENTILAÇÃO. AF_12/2014</v>
          </cell>
          <cell r="F956" t="str">
            <v>UN</v>
          </cell>
          <cell r="G956" t="str">
            <v/>
          </cell>
          <cell r="I956">
            <v>10.429114240000001</v>
          </cell>
        </row>
        <row r="957">
          <cell r="D957">
            <v>88248</v>
          </cell>
          <cell r="E957" t="str">
            <v>AUXILIAR DE ENCANADOR OU BOMBEIRO HIDRÁULICO COM ENCARGOS COMPLEMENTARES</v>
          </cell>
          <cell r="F957" t="str">
            <v>H</v>
          </cell>
          <cell r="G957">
            <v>0.08</v>
          </cell>
          <cell r="H957">
            <v>20.132683999999998</v>
          </cell>
          <cell r="I957">
            <v>1.6106147199999998</v>
          </cell>
        </row>
        <row r="958">
          <cell r="D958">
            <v>88267</v>
          </cell>
          <cell r="E958" t="str">
            <v>ENCANADOR OU BOMBEIRO HIDRÁULICO COM ENCARGOS COMPLEMENTARES</v>
          </cell>
          <cell r="F958" t="str">
            <v>H</v>
          </cell>
          <cell r="G958">
            <v>0.08</v>
          </cell>
          <cell r="H958">
            <v>28.593994000000002</v>
          </cell>
          <cell r="I958">
            <v>2.28751952</v>
          </cell>
        </row>
        <row r="959">
          <cell r="D959">
            <v>301</v>
          </cell>
          <cell r="E959" t="str">
            <v>ANEL BORRACHA PARA TUBO ESGOTO PREDIAL, DN 100 MM (NBR 5688)</v>
          </cell>
          <cell r="F959" t="str">
            <v>UN</v>
          </cell>
          <cell r="G959">
            <v>1</v>
          </cell>
          <cell r="H959" t="str">
            <v>1,68</v>
          </cell>
          <cell r="I959">
            <v>1.68</v>
          </cell>
        </row>
        <row r="960">
          <cell r="D960">
            <v>3899</v>
          </cell>
          <cell r="E960" t="str">
            <v>LUVA SIMPLES, PVC, SOLDAVEL, DN 100 MM, SERIE NORMAL, PARA ESGOTO PREDIAL</v>
          </cell>
          <cell r="F960" t="str">
            <v>UN</v>
          </cell>
          <cell r="G960">
            <v>1</v>
          </cell>
          <cell r="H960" t="str">
            <v>4,04</v>
          </cell>
          <cell r="I960">
            <v>4.04</v>
          </cell>
        </row>
        <row r="961">
          <cell r="D961">
            <v>20078</v>
          </cell>
          <cell r="E961" t="str">
            <v>PASTA LUBRIFICANTE PARA TUBOS E CONEXOES COM JUNTA ELASTICA (USO EM PVC, ACO, POLIETILENO E OUTROS) ( DE *400* G)</v>
          </cell>
          <cell r="F961" t="str">
            <v>UN</v>
          </cell>
          <cell r="G961">
            <v>4.5999999999999999E-2</v>
          </cell>
          <cell r="H961" t="str">
            <v>17,63</v>
          </cell>
          <cell r="I961">
            <v>0.81097999999999992</v>
          </cell>
        </row>
        <row r="962">
          <cell r="D962">
            <v>89813</v>
          </cell>
          <cell r="E962" t="str">
            <v>LUVA SIMPLES, PVC, SERIE NORMAL, ESGOTO PREDIAL, DN 50 MM, JUNTA ELÁSTICA, FORNECIDO E INSTALADO EM PRUMADA DE ESGOTO SANITÁRIO OU VENTILAÇÃO. AF_12/2014</v>
          </cell>
          <cell r="F962" t="str">
            <v>UN</v>
          </cell>
          <cell r="G962" t="str">
            <v/>
          </cell>
          <cell r="I962">
            <v>4.63440034</v>
          </cell>
        </row>
        <row r="963">
          <cell r="D963">
            <v>88248</v>
          </cell>
          <cell r="E963" t="str">
            <v>AUXILIAR DE ENCANADOR OU BOMBEIRO HIDRÁULICO COM ENCARGOS COMPLEMENTARES</v>
          </cell>
          <cell r="F963" t="str">
            <v>H</v>
          </cell>
          <cell r="G963">
            <v>0.03</v>
          </cell>
          <cell r="H963">
            <v>20.132683999999998</v>
          </cell>
          <cell r="I963">
            <v>0.60398051999999991</v>
          </cell>
        </row>
        <row r="964">
          <cell r="D964">
            <v>88267</v>
          </cell>
          <cell r="E964" t="str">
            <v>ENCANADOR OU BOMBEIRO HIDRÁULICO COM ENCARGOS COMPLEMENTARES</v>
          </cell>
          <cell r="F964" t="str">
            <v>H</v>
          </cell>
          <cell r="G964">
            <v>0.03</v>
          </cell>
          <cell r="H964">
            <v>28.593994000000002</v>
          </cell>
          <cell r="I964">
            <v>0.85781982000000001</v>
          </cell>
        </row>
        <row r="965">
          <cell r="D965">
            <v>296</v>
          </cell>
          <cell r="E965" t="str">
            <v>ANEL BORRACHA PARA TUBO ESGOTO PREDIAL DN 50 MM (NBR 5688)</v>
          </cell>
          <cell r="F965" t="str">
            <v>UN</v>
          </cell>
          <cell r="G965">
            <v>1</v>
          </cell>
          <cell r="H965" t="str">
            <v>0,95</v>
          </cell>
          <cell r="I965">
            <v>0.95</v>
          </cell>
        </row>
        <row r="966">
          <cell r="D966">
            <v>3875</v>
          </cell>
          <cell r="E966" t="str">
            <v>LUVA SIMPLES, PVC, SOLDAVEL, DN 50 MM, SERIE NORMAL, PARA ESGOTO PREDIAL</v>
          </cell>
          <cell r="F966" t="str">
            <v>UN</v>
          </cell>
          <cell r="G966">
            <v>1</v>
          </cell>
          <cell r="H966" t="str">
            <v>1,87</v>
          </cell>
          <cell r="I966">
            <v>1.87</v>
          </cell>
        </row>
        <row r="967">
          <cell r="D967">
            <v>20078</v>
          </cell>
          <cell r="E967" t="str">
            <v>PASTA LUBRIFICANTE PARA TUBOS E CONEXOES COM JUNTA ELASTICA (USO EM PVC, ACO, POLIETILENO E OUTROS) ( DE *400* G)</v>
          </cell>
          <cell r="F967" t="str">
            <v>UN</v>
          </cell>
          <cell r="G967">
            <v>0.02</v>
          </cell>
          <cell r="H967" t="str">
            <v>17,63</v>
          </cell>
          <cell r="I967">
            <v>0.35259999999999997</v>
          </cell>
        </row>
        <row r="968">
          <cell r="D968">
            <v>89709</v>
          </cell>
          <cell r="E968" t="str">
            <v>RALO SIFONADO, PVC, DN 100 X 40 MM, JUNTA SOLDÁVEL, FORNECIDO E INSTALADO EM RAMAL DE DESCARGA OU EM RAMAL DE ESGOTO SANITÁRIO. AF_12/2014</v>
          </cell>
          <cell r="F968" t="str">
            <v>UN</v>
          </cell>
          <cell r="G968" t="str">
            <v/>
          </cell>
          <cell r="I968">
            <v>9.1846384600000004</v>
          </cell>
        </row>
        <row r="969">
          <cell r="D969">
            <v>88248</v>
          </cell>
          <cell r="E969" t="str">
            <v>AUXILIAR DE ENCANADOR OU BOMBEIRO HIDRÁULICO COM ENCARGOS COMPLEMENTARES</v>
          </cell>
          <cell r="F969" t="str">
            <v>H</v>
          </cell>
          <cell r="G969">
            <v>7.0000000000000007E-2</v>
          </cell>
          <cell r="H969">
            <v>20.132683999999998</v>
          </cell>
          <cell r="I969">
            <v>1.4092878799999999</v>
          </cell>
        </row>
        <row r="970">
          <cell r="D970">
            <v>88267</v>
          </cell>
          <cell r="E970" t="str">
            <v>ENCANADOR OU BOMBEIRO HIDRÁULICO COM ENCARGOS COMPLEMENTARES</v>
          </cell>
          <cell r="F970" t="str">
            <v>H</v>
          </cell>
          <cell r="G970">
            <v>7.0000000000000007E-2</v>
          </cell>
          <cell r="H970">
            <v>28.593994000000002</v>
          </cell>
          <cell r="I970">
            <v>2.0015795800000005</v>
          </cell>
        </row>
        <row r="971">
          <cell r="D971">
            <v>122</v>
          </cell>
          <cell r="E971" t="str">
            <v>ADESIVO PLASTICO PARA PVC, FRASCO COM 850 GR</v>
          </cell>
          <cell r="F971" t="str">
            <v>UN</v>
          </cell>
          <cell r="G971">
            <v>4.8999999999999998E-3</v>
          </cell>
          <cell r="H971" t="str">
            <v>48,14</v>
          </cell>
          <cell r="I971">
            <v>0.23588599999999998</v>
          </cell>
        </row>
        <row r="972">
          <cell r="D972">
            <v>11741</v>
          </cell>
          <cell r="E972" t="str">
            <v>RALO SIFONADO PVC CILINDRICO, 100 X 40 MM,  COM GRELHA REDONDA BRANCA</v>
          </cell>
          <cell r="F972" t="str">
            <v>UN</v>
          </cell>
          <cell r="G972">
            <v>1</v>
          </cell>
          <cell r="H972" t="str">
            <v>5,20</v>
          </cell>
          <cell r="I972">
            <v>5.2</v>
          </cell>
        </row>
        <row r="973">
          <cell r="D973">
            <v>20083</v>
          </cell>
          <cell r="E973" t="str">
            <v>SOLUCAO LIMPADORA PARA PVC, FRASCO COM 1000 CM3</v>
          </cell>
          <cell r="F973" t="str">
            <v>UN</v>
          </cell>
          <cell r="G973">
            <v>7.4999999999999997E-3</v>
          </cell>
          <cell r="H973" t="str">
            <v>41,81</v>
          </cell>
          <cell r="I973">
            <v>0.31357499999999999</v>
          </cell>
        </row>
        <row r="974">
          <cell r="D974">
            <v>38383</v>
          </cell>
          <cell r="E974" t="str">
            <v>LIXA D'AGUA EM FOLHA, GRAO 100</v>
          </cell>
          <cell r="F974" t="str">
            <v>UN</v>
          </cell>
          <cell r="G974">
            <v>1.7000000000000001E-2</v>
          </cell>
          <cell r="H974" t="str">
            <v>1,43</v>
          </cell>
          <cell r="I974">
            <v>2.4310000000000002E-2</v>
          </cell>
        </row>
        <row r="975">
          <cell r="D975">
            <v>1667</v>
          </cell>
          <cell r="E975" t="str">
            <v>BUCHA DE REDUÇÃO LONGA EM PVC RÍGIDO COM ANEIS PARA ESGOTO SECUNDARIO, DIAM= 50 X 40MM</v>
          </cell>
          <cell r="F975" t="str">
            <v>UN</v>
          </cell>
          <cell r="I975">
            <v>8.9886394799999998</v>
          </cell>
        </row>
        <row r="976">
          <cell r="D976">
            <v>1703</v>
          </cell>
          <cell r="E976" t="str">
            <v>PASTA LUBRIFICANTE PARA PVC JE</v>
          </cell>
          <cell r="F976" t="str">
            <v>KG</v>
          </cell>
          <cell r="G976">
            <v>0.02</v>
          </cell>
          <cell r="H976" t="str">
            <v>14,45</v>
          </cell>
          <cell r="I976">
            <v>0.28899999999999998</v>
          </cell>
        </row>
        <row r="977">
          <cell r="D977">
            <v>295</v>
          </cell>
          <cell r="E977" t="str">
            <v>ANEL BORRACHA PARA TUBO ESGOTO PREDIAL DN 40MM (NBR 5688)</v>
          </cell>
          <cell r="F977" t="str">
            <v>UN</v>
          </cell>
          <cell r="G977">
            <v>1</v>
          </cell>
          <cell r="H977" t="str">
            <v>0,91</v>
          </cell>
          <cell r="I977">
            <v>0.91</v>
          </cell>
        </row>
        <row r="978">
          <cell r="D978">
            <v>88267</v>
          </cell>
          <cell r="E978" t="str">
            <v>ENCANADOR OU BOMBEIRO HIDRÁULICO</v>
          </cell>
          <cell r="F978" t="str">
            <v>H</v>
          </cell>
          <cell r="G978">
            <v>0.14000000000000001</v>
          </cell>
          <cell r="H978" t="str">
            <v>21,77</v>
          </cell>
          <cell r="I978">
            <v>3.0478000000000001</v>
          </cell>
        </row>
        <row r="979">
          <cell r="D979">
            <v>88316</v>
          </cell>
          <cell r="E979" t="str">
            <v>SERVENTE COMENCARGOS COMPLEMENTARES</v>
          </cell>
          <cell r="F979" t="str">
            <v>H</v>
          </cell>
          <cell r="G979">
            <v>0.14000000000000001</v>
          </cell>
          <cell r="H979">
            <v>16.870282</v>
          </cell>
          <cell r="I979">
            <v>2.36183948</v>
          </cell>
        </row>
        <row r="980">
          <cell r="D980">
            <v>20086</v>
          </cell>
          <cell r="E980" t="str">
            <v>BUCHA DE REDUÇÃO PVC SOLDAVEL, LONGA, 50 X 40MM, PARA ESGOTO PREDIAL</v>
          </cell>
          <cell r="F980" t="str">
            <v>UN</v>
          </cell>
          <cell r="G980">
            <v>1</v>
          </cell>
          <cell r="H980" t="str">
            <v>2,38</v>
          </cell>
          <cell r="I980">
            <v>2.38</v>
          </cell>
        </row>
        <row r="981">
          <cell r="D981">
            <v>1583</v>
          </cell>
          <cell r="E981" t="str">
            <v>REDUÇÃO EXCENTRICA EM PVC RÍGIDO SOLDAVEL, PARA ESGOTO PRIMARIO, DIÂM= 100 X 50MM</v>
          </cell>
          <cell r="F981" t="str">
            <v>UN</v>
          </cell>
          <cell r="G981" t="str">
            <v/>
          </cell>
          <cell r="I981">
            <v>18.757583480000001</v>
          </cell>
        </row>
        <row r="982">
          <cell r="D982">
            <v>138</v>
          </cell>
          <cell r="E982" t="str">
            <v>ADESIVO PVC EM FRASCO DE 850 GRAMAS</v>
          </cell>
          <cell r="F982" t="str">
            <v>KG</v>
          </cell>
          <cell r="G982">
            <v>3.3000000000000002E-2</v>
          </cell>
          <cell r="H982" t="str">
            <v>46,44</v>
          </cell>
          <cell r="I982">
            <v>1.5325200000000001</v>
          </cell>
        </row>
        <row r="983">
          <cell r="D983">
            <v>1937</v>
          </cell>
          <cell r="E983" t="str">
            <v>REDUÇÃO EXCENTRICA PVC SANITARIO D= 100 X 50MM</v>
          </cell>
          <cell r="F983" t="str">
            <v>UN</v>
          </cell>
          <cell r="G983">
            <v>1</v>
          </cell>
          <cell r="H983">
            <v>5.0199999999999996</v>
          </cell>
          <cell r="I983">
            <v>5.0199999999999996</v>
          </cell>
        </row>
        <row r="984">
          <cell r="D984">
            <v>2036</v>
          </cell>
          <cell r="E984" t="str">
            <v>SOLUÇÃO LIMPADORA PVC</v>
          </cell>
          <cell r="F984" t="str">
            <v>L</v>
          </cell>
          <cell r="G984">
            <v>5.0999999999999997E-2</v>
          </cell>
          <cell r="H984" t="str">
            <v>34,28</v>
          </cell>
          <cell r="I984">
            <v>1.7482800000000001</v>
          </cell>
        </row>
        <row r="985">
          <cell r="D985">
            <v>88267</v>
          </cell>
          <cell r="E985" t="str">
            <v>ENCANADOR OU BOMBEIRO HIDRÁULICO COM ENCARGOS COMPLEMENTARES</v>
          </cell>
          <cell r="F985" t="str">
            <v>H</v>
          </cell>
          <cell r="G985">
            <v>0.23</v>
          </cell>
          <cell r="H985">
            <v>28.593994000000002</v>
          </cell>
          <cell r="I985">
            <v>6.5766186200000005</v>
          </cell>
        </row>
        <row r="986">
          <cell r="D986">
            <v>88316</v>
          </cell>
          <cell r="E986" t="str">
            <v>SERVENTE COM ENCARGOS COMPLEMENTARES</v>
          </cell>
          <cell r="F986" t="str">
            <v>H</v>
          </cell>
          <cell r="G986">
            <v>0.23</v>
          </cell>
          <cell r="H986">
            <v>16.870282</v>
          </cell>
          <cell r="I986">
            <v>3.8801648600000003</v>
          </cell>
        </row>
        <row r="987">
          <cell r="D987">
            <v>89784</v>
          </cell>
          <cell r="E987" t="str">
            <v>TE, PVC, SERIE NORMAL, ESGOTO PREDIAL, DN 50 X 50 MM, JUNTA ELÁSTICA, FORNECIDO E INSTALADO EM RAMAL DE DESCARGA OU RAMAL DE ESGOTO SANITÁRIO. AF_12/2014</v>
          </cell>
          <cell r="F987" t="str">
            <v>UN</v>
          </cell>
          <cell r="G987" t="str">
            <v/>
          </cell>
          <cell r="I987">
            <v>16.258735260000002</v>
          </cell>
        </row>
        <row r="988">
          <cell r="D988">
            <v>88248</v>
          </cell>
          <cell r="E988" t="str">
            <v>AUXILIAR DE ENCANADOR OU BOMBEIRO HIDRÁULICO COM ENCARGOS COMPLEMENTARES</v>
          </cell>
          <cell r="F988" t="str">
            <v>H</v>
          </cell>
          <cell r="G988">
            <v>0.17</v>
          </cell>
          <cell r="H988">
            <v>20.132683999999998</v>
          </cell>
          <cell r="I988">
            <v>3.4225562799999998</v>
          </cell>
        </row>
        <row r="989">
          <cell r="D989">
            <v>88267</v>
          </cell>
          <cell r="E989" t="str">
            <v>ENCANADOR OU BOMBEIRO HIDRÁULICO COM ENCARGOS COMPLEMENTARES</v>
          </cell>
          <cell r="F989" t="str">
            <v>H</v>
          </cell>
          <cell r="G989">
            <v>0.17</v>
          </cell>
          <cell r="H989">
            <v>28.593994000000002</v>
          </cell>
          <cell r="I989">
            <v>4.8609789800000005</v>
          </cell>
        </row>
        <row r="990">
          <cell r="D990">
            <v>296</v>
          </cell>
          <cell r="E990" t="str">
            <v>ANEL BORRACHA PARA TUBO ESGOTO PREDIAL DN 50 MM (NBR 5688)</v>
          </cell>
          <cell r="F990" t="str">
            <v>UN</v>
          </cell>
          <cell r="G990">
            <v>2</v>
          </cell>
          <cell r="H990" t="str">
            <v>0,95</v>
          </cell>
          <cell r="I990">
            <v>1.9</v>
          </cell>
        </row>
        <row r="991">
          <cell r="D991">
            <v>7097</v>
          </cell>
          <cell r="E991" t="str">
            <v>TE SANITARIO, PVC, DN 50 X 50 MM, SERIE NORMAL, PARA ESGOTO PREDIAL</v>
          </cell>
          <cell r="F991" t="str">
            <v>UN</v>
          </cell>
          <cell r="G991">
            <v>1</v>
          </cell>
          <cell r="H991" t="str">
            <v>5,37</v>
          </cell>
          <cell r="I991">
            <v>5.37</v>
          </cell>
        </row>
        <row r="992">
          <cell r="D992">
            <v>20078</v>
          </cell>
          <cell r="E992" t="str">
            <v>PASTA LUBRIFICANTE PARA TUBOS E CONEXOES COM JUNTA ELASTICA (USO EM PVC, ACO, POLIETILENO E OUTROS) ( DE *400* G)</v>
          </cell>
          <cell r="F992" t="str">
            <v>UN</v>
          </cell>
          <cell r="G992">
            <v>0.04</v>
          </cell>
          <cell r="H992" t="str">
            <v>17,63</v>
          </cell>
          <cell r="I992">
            <v>0.70519999999999994</v>
          </cell>
        </row>
        <row r="993">
          <cell r="D993">
            <v>1588</v>
          </cell>
          <cell r="E993" t="str">
            <v>TÊ SANITÁRIO EM PVC RÍGIDO SOLDÁVEL, PARA ESGOTO PRIMÁRIO, DIAM= 100 X 50MM</v>
          </cell>
          <cell r="F993" t="str">
            <v>UN</v>
          </cell>
          <cell r="I993">
            <v>36.191129720000006</v>
          </cell>
        </row>
        <row r="994">
          <cell r="D994">
            <v>138</v>
          </cell>
          <cell r="E994" t="str">
            <v>ADESIVO PVC EM FRASCO DE 850 GRAMAS</v>
          </cell>
          <cell r="F994" t="str">
            <v>KG</v>
          </cell>
          <cell r="G994">
            <v>7.4999999999999997E-2</v>
          </cell>
          <cell r="H994" t="str">
            <v>46,44</v>
          </cell>
          <cell r="I994">
            <v>3.4829999999999997</v>
          </cell>
        </row>
        <row r="995">
          <cell r="D995">
            <v>2036</v>
          </cell>
          <cell r="E995" t="str">
            <v>SOLUÇÃO LIMPADORA PVC</v>
          </cell>
          <cell r="F995" t="str">
            <v>L</v>
          </cell>
          <cell r="G995">
            <v>0.12</v>
          </cell>
          <cell r="H995" t="str">
            <v>34,28</v>
          </cell>
          <cell r="I995">
            <v>4.1135999999999999</v>
          </cell>
        </row>
        <row r="996">
          <cell r="D996">
            <v>88267</v>
          </cell>
          <cell r="E996" t="str">
            <v>ENCANADOR OU BOMBEIRO HIDRÁULICO</v>
          </cell>
          <cell r="F996" t="str">
            <v>H</v>
          </cell>
          <cell r="G996">
            <v>0.46</v>
          </cell>
          <cell r="H996" t="str">
            <v>21,77</v>
          </cell>
          <cell r="I996">
            <v>10.014200000000001</v>
          </cell>
        </row>
        <row r="997">
          <cell r="D997">
            <v>88316</v>
          </cell>
          <cell r="E997" t="str">
            <v>SERVENTE COMENCARGOS COMPLEMENTARES</v>
          </cell>
          <cell r="F997" t="str">
            <v>H</v>
          </cell>
          <cell r="G997">
            <v>0.46</v>
          </cell>
          <cell r="H997">
            <v>16.870282</v>
          </cell>
          <cell r="I997">
            <v>7.7603297200000005</v>
          </cell>
        </row>
        <row r="998">
          <cell r="D998">
            <v>11655</v>
          </cell>
          <cell r="E998" t="str">
            <v>TE SANITARIO, PVC, DN 100 X 50MM, SERIE NORMAL, PARA ESGOTO PREDIAL</v>
          </cell>
          <cell r="F998" t="str">
            <v>UN</v>
          </cell>
          <cell r="G998">
            <v>1</v>
          </cell>
          <cell r="H998" t="str">
            <v>10,82</v>
          </cell>
          <cell r="I998">
            <v>10.82</v>
          </cell>
        </row>
        <row r="999">
          <cell r="D999">
            <v>90709</v>
          </cell>
          <cell r="E999" t="str">
            <v>TUBO DE PVC PARA REDE COLETORA DE ESGOTO DE PAREDE MACIÇA, DN 100 MM, JUNTA ELÁSTICA, INSTALADO EM LOCAL COM NÍVEL ALTO DE INTERFERÊNCIAS - FORNECIMENTO E ASSENTAMENTO. AF_06/2015</v>
          </cell>
          <cell r="F999" t="str">
            <v>M</v>
          </cell>
          <cell r="G999" t="str">
            <v/>
          </cell>
          <cell r="I999">
            <v>21.367111702800003</v>
          </cell>
        </row>
        <row r="1000">
          <cell r="D1000">
            <v>88249</v>
          </cell>
          <cell r="E1000" t="str">
            <v>ASSENTADOR DE TUBOS COM ENCARGOS COMPLEMENTARES</v>
          </cell>
          <cell r="F1000" t="str">
            <v>H</v>
          </cell>
          <cell r="G1000">
            <v>0.1074</v>
          </cell>
          <cell r="H1000">
            <v>18.143840000000001</v>
          </cell>
          <cell r="I1000">
            <v>1.9486484159999999</v>
          </cell>
        </row>
        <row r="1001">
          <cell r="D1001">
            <v>88316</v>
          </cell>
          <cell r="E1001" t="str">
            <v>SERVENTE COM ENCARGOS COMPLEMENTARES</v>
          </cell>
          <cell r="F1001" t="str">
            <v>H</v>
          </cell>
          <cell r="G1001">
            <v>0.1074</v>
          </cell>
          <cell r="H1001">
            <v>16.870282</v>
          </cell>
          <cell r="I1001">
            <v>1.8118682867999998</v>
          </cell>
        </row>
        <row r="1002">
          <cell r="D1002">
            <v>303</v>
          </cell>
          <cell r="E1002" t="str">
            <v>ANEL BORRACHA, PARA TUBO PVC, REDE COLETOR ESGOTO, DN 100 MM (NBR 7362)</v>
          </cell>
          <cell r="F1002" t="str">
            <v>UN</v>
          </cell>
          <cell r="G1002">
            <v>0.16669999999999999</v>
          </cell>
          <cell r="H1002" t="str">
            <v>2,29</v>
          </cell>
          <cell r="I1002">
            <v>0.381743</v>
          </cell>
        </row>
        <row r="1003">
          <cell r="D1003">
            <v>20078</v>
          </cell>
          <cell r="E1003" t="str">
            <v>PASTA LUBRIFICANTE PARA TUBOS E CONEXOES COM JUNTA ELASTICA (USO EM PVC, ACO, POLIETILENO E OUTROS) ( DE *400* G)</v>
          </cell>
          <cell r="F1003" t="str">
            <v>UN</v>
          </cell>
          <cell r="G1003">
            <v>1.04E-2</v>
          </cell>
          <cell r="H1003" t="str">
            <v>17,63</v>
          </cell>
          <cell r="I1003">
            <v>0.18335199999999999</v>
          </cell>
        </row>
        <row r="1004">
          <cell r="D1004">
            <v>36365</v>
          </cell>
          <cell r="E1004" t="str">
            <v>TUBO COLETOR DE ESGOTO PVC, JE OU JEI, DN 100 MM (NBR 7362)</v>
          </cell>
          <cell r="F1004" t="str">
            <v>M</v>
          </cell>
          <cell r="G1004">
            <v>1.05</v>
          </cell>
          <cell r="H1004" t="str">
            <v>16,23</v>
          </cell>
          <cell r="I1004">
            <v>17.041500000000003</v>
          </cell>
        </row>
        <row r="1005">
          <cell r="D1005">
            <v>89711</v>
          </cell>
          <cell r="E1005" t="str">
            <v>TUBO PVC, SERIE NORMAL, ESGOTO PREDIAL, DN 40 MM, FORNECIDO E INSTALADO EM RAMAL DE DESCARGA OU RAMAL DE ESGOTO SANITÁRIO. AF_12/2014</v>
          </cell>
          <cell r="F1005" t="str">
            <v>M</v>
          </cell>
          <cell r="G1005" t="str">
            <v/>
          </cell>
          <cell r="I1005">
            <v>17.827003399999999</v>
          </cell>
        </row>
        <row r="1006">
          <cell r="D1006">
            <v>88248</v>
          </cell>
          <cell r="E1006" t="str">
            <v>AUXILIAR DE ENCANADOR OU BOMBEIRO HIDRÁULICO COM ENCARGOS COMPLEMENTARES</v>
          </cell>
          <cell r="F1006" t="str">
            <v>H</v>
          </cell>
          <cell r="G1006">
            <v>0.3</v>
          </cell>
          <cell r="H1006">
            <v>20.132683999999998</v>
          </cell>
          <cell r="I1006">
            <v>6.0398051999999991</v>
          </cell>
        </row>
        <row r="1007">
          <cell r="D1007">
            <v>88267</v>
          </cell>
          <cell r="E1007" t="str">
            <v>ENCANADOR OU BOMBEIRO HIDRÁULICO COM ENCARGOS COMPLEMENTARES</v>
          </cell>
          <cell r="F1007" t="str">
            <v>H</v>
          </cell>
          <cell r="G1007">
            <v>0.3</v>
          </cell>
          <cell r="H1007">
            <v>28.593994000000002</v>
          </cell>
          <cell r="I1007">
            <v>8.578198200000001</v>
          </cell>
        </row>
        <row r="1008">
          <cell r="D1008">
            <v>9835</v>
          </cell>
          <cell r="E1008" t="str">
            <v>TUBO PVC  SERIE NORMAL, DN 40 MM, PARA ESGOTO  PREDIAL (NBR 5688)</v>
          </cell>
          <cell r="F1008" t="str">
            <v>M</v>
          </cell>
          <cell r="G1008">
            <v>1.05</v>
          </cell>
          <cell r="H1008" t="str">
            <v>2,92</v>
          </cell>
          <cell r="I1008">
            <v>3.0659999999999998</v>
          </cell>
        </row>
        <row r="1009">
          <cell r="D1009">
            <v>38383</v>
          </cell>
          <cell r="E1009" t="str">
            <v>LIXA D'AGUA EM FOLHA, GRAO 100</v>
          </cell>
          <cell r="F1009" t="str">
            <v>UN</v>
          </cell>
          <cell r="G1009">
            <v>0.1</v>
          </cell>
          <cell r="H1009" t="str">
            <v>1,43</v>
          </cell>
          <cell r="I1009">
            <v>0.14299999999999999</v>
          </cell>
        </row>
        <row r="1010">
          <cell r="D1010">
            <v>89712</v>
          </cell>
          <cell r="E1010" t="str">
            <v>TUBO PVC, SERIE NORMAL, ESGOTO PREDIAL, DN 50 MM, FORNECIDO E INSTALADO EM RAMAL DE DESCARGA OU RAMAL DE ESGOTO SANITÁRIO. AF_12/2014</v>
          </cell>
          <cell r="F1010" t="str">
            <v>M</v>
          </cell>
          <cell r="G1010" t="str">
            <v/>
          </cell>
          <cell r="I1010">
            <v>24.296549640000002</v>
          </cell>
        </row>
        <row r="1011">
          <cell r="D1011">
            <v>88248</v>
          </cell>
          <cell r="E1011" t="str">
            <v>AUXILIAR DE ENCANADOR OU BOMBEIRO HIDRÁULICO COM ENCARGOS COMPLEMENTARES</v>
          </cell>
          <cell r="F1011" t="str">
            <v>H</v>
          </cell>
          <cell r="G1011">
            <v>0.38</v>
          </cell>
          <cell r="H1011">
            <v>20.132683999999998</v>
          </cell>
          <cell r="I1011">
            <v>7.6504199199999992</v>
          </cell>
        </row>
        <row r="1012">
          <cell r="D1012">
            <v>88267</v>
          </cell>
          <cell r="E1012" t="str">
            <v>ENCANADOR OU BOMBEIRO HIDRÁULICO COM ENCARGOS COMPLEMENTARES</v>
          </cell>
          <cell r="F1012" t="str">
            <v>H</v>
          </cell>
          <cell r="G1012">
            <v>0.38</v>
          </cell>
          <cell r="H1012">
            <v>28.593994000000002</v>
          </cell>
          <cell r="I1012">
            <v>10.865717720000001</v>
          </cell>
        </row>
        <row r="1013">
          <cell r="D1013">
            <v>122</v>
          </cell>
          <cell r="E1013" t="str">
            <v>ADESIVO PLASTICO PARA PVC, FRASCO COM 850 GR</v>
          </cell>
          <cell r="F1013" t="str">
            <v>UN</v>
          </cell>
          <cell r="G1013">
            <v>1.0800000000000001E-2</v>
          </cell>
          <cell r="H1013" t="str">
            <v>48,14</v>
          </cell>
          <cell r="I1013">
            <v>0.51991200000000004</v>
          </cell>
        </row>
        <row r="1014">
          <cell r="D1014">
            <v>9838</v>
          </cell>
          <cell r="E1014" t="str">
            <v>TUBO PVC SERIE NORMAL, DN 50 MM, PARA ESGOTO PREDIAL (NBR 5688)</v>
          </cell>
          <cell r="F1014" t="str">
            <v>M</v>
          </cell>
          <cell r="G1014">
            <v>1.05</v>
          </cell>
          <cell r="H1014" t="str">
            <v>5,01</v>
          </cell>
          <cell r="I1014">
            <v>5.2605000000000004</v>
          </cell>
        </row>
        <row r="1015">
          <cell r="D1015">
            <v>20038</v>
          </cell>
          <cell r="E1015" t="str">
            <v>SOLUCAO LIMPADORA PARA PVC, FRASCO COM 1000 CM3</v>
          </cell>
          <cell r="F1015" t="str">
            <v>UN</v>
          </cell>
          <cell r="G1015">
            <v>1.6299999999999999E-2</v>
          </cell>
          <cell r="H1015" t="str">
            <v>302,99</v>
          </cell>
          <cell r="I1015">
            <v>4.9387369999999997</v>
          </cell>
        </row>
        <row r="1016">
          <cell r="D1016">
            <v>38383</v>
          </cell>
          <cell r="E1016" t="str">
            <v>LIXA D'AGUA EM FOLHA, GRAO 100</v>
          </cell>
          <cell r="F1016" t="str">
            <v>UN</v>
          </cell>
          <cell r="G1016">
            <v>0.127</v>
          </cell>
          <cell r="H1016" t="str">
            <v>1,43</v>
          </cell>
          <cell r="I1016">
            <v>0.18160999999999999</v>
          </cell>
        </row>
        <row r="1017">
          <cell r="E1017" t="str">
            <v>INSTALAÇÕES ELÉTRICAS</v>
          </cell>
        </row>
        <row r="1018">
          <cell r="E1018" t="str">
            <v>CABOS</v>
          </cell>
        </row>
        <row r="1019">
          <cell r="D1019">
            <v>91926</v>
          </cell>
          <cell r="E1019" t="str">
            <v>CABO DE COBRE FLEXÍVEL ISOLADO, 2,5 MM², ANTI-CHAMA 450/750 V, PARA CIRCUITOS TERMINAIS - FORNECIMENTO E INSTALAÇÃO. AF_12/2015</v>
          </cell>
          <cell r="F1019" t="str">
            <v>M</v>
          </cell>
          <cell r="G1019" t="str">
            <v/>
          </cell>
          <cell r="I1019">
            <v>3.4380506</v>
          </cell>
        </row>
        <row r="1020">
          <cell r="D1020">
            <v>88247</v>
          </cell>
          <cell r="E1020" t="str">
            <v>AUXILIAR DE ELETRICISTA COM ENCARGOS COMPLEMENTARES</v>
          </cell>
          <cell r="F1020" t="str">
            <v>H</v>
          </cell>
          <cell r="G1020">
            <v>0.03</v>
          </cell>
          <cell r="H1020">
            <v>21.476025999999997</v>
          </cell>
          <cell r="I1020">
            <v>0.64428077999999989</v>
          </cell>
        </row>
        <row r="1021">
          <cell r="D1021">
            <v>88264</v>
          </cell>
          <cell r="E1021" t="str">
            <v>ELETRICISTA COM ENCARGOS COMPLEMENTARES</v>
          </cell>
          <cell r="F1021" t="str">
            <v>H</v>
          </cell>
          <cell r="G1021">
            <v>0.03</v>
          </cell>
          <cell r="H1021">
            <v>28.593994000000002</v>
          </cell>
          <cell r="I1021">
            <v>0.85781982000000001</v>
          </cell>
        </row>
        <row r="1022">
          <cell r="D1022">
            <v>984</v>
          </cell>
          <cell r="E1022" t="str">
            <v>CABO DE COBRE, RIGIDO, CLASSE 2, ISOLACAO EM PVC/A, ANTICHAMA BWF-B, 1 CONDUTOR, 450/750 V, SECAO NOMINAL 2,5 MM2</v>
          </cell>
          <cell r="F1022" t="str">
            <v>M</v>
          </cell>
          <cell r="G1022">
            <v>1.19</v>
          </cell>
          <cell r="H1022" t="str">
            <v>1,60</v>
          </cell>
          <cell r="I1022">
            <v>1.9039999999999999</v>
          </cell>
        </row>
        <row r="1023">
          <cell r="D1023">
            <v>21127</v>
          </cell>
          <cell r="E1023" t="str">
            <v>FITA ISOLANTE ADESIVA ANTICHAMA, USO ATE 750 V, EM ROLO DE 19 MM X 5 M</v>
          </cell>
          <cell r="F1023" t="str">
            <v>UN</v>
          </cell>
          <cell r="G1023">
            <v>8.9999999999999993E-3</v>
          </cell>
          <cell r="H1023" t="str">
            <v>3,55</v>
          </cell>
          <cell r="I1023">
            <v>3.1949999999999999E-2</v>
          </cell>
        </row>
        <row r="1024">
          <cell r="D1024">
            <v>91928</v>
          </cell>
          <cell r="E1024" t="str">
            <v>CABO DE COBRE FLEXÍVEL ISOLADO, 4 MM², ANTI-CHAMA 450/750 V, PARA CIRCUITOS TERMINAIS - FORNECIMENTO E INSTALAÇÃO. AF_12/2015</v>
          </cell>
          <cell r="F1024" t="str">
            <v>M</v>
          </cell>
          <cell r="G1024" t="str">
            <v/>
          </cell>
          <cell r="I1024">
            <v>4.8312508000000003</v>
          </cell>
        </row>
        <row r="1025">
          <cell r="D1025">
            <v>88247</v>
          </cell>
          <cell r="E1025" t="str">
            <v>AUXILIAR DE ELETRICISTA COM ENCARGOS COMPLEMENTARES</v>
          </cell>
          <cell r="F1025" t="str">
            <v>H</v>
          </cell>
          <cell r="G1025">
            <v>0.04</v>
          </cell>
          <cell r="H1025">
            <v>21.476025999999997</v>
          </cell>
          <cell r="I1025">
            <v>0.85904103999999992</v>
          </cell>
        </row>
        <row r="1026">
          <cell r="D1026">
            <v>88264</v>
          </cell>
          <cell r="E1026" t="str">
            <v>ELETRICISTA COM ENCARGOS COMPLEMENTARES</v>
          </cell>
          <cell r="F1026" t="str">
            <v>H</v>
          </cell>
          <cell r="G1026">
            <v>0.04</v>
          </cell>
          <cell r="H1026">
            <v>28.593994000000002</v>
          </cell>
          <cell r="I1026">
            <v>1.14375976</v>
          </cell>
        </row>
        <row r="1027">
          <cell r="D1027">
            <v>1003</v>
          </cell>
          <cell r="E1027" t="str">
            <v>CABO DE COBRE, RIGIDO, CLASSE 2, ISOLACAO EM PVC/A, ANTICHAMA BWF-B, 1 CONDUTOR, 450/750 V, SECAO NOMINAL 4 MM2</v>
          </cell>
          <cell r="F1027" t="str">
            <v>M</v>
          </cell>
          <cell r="G1027">
            <v>1.19</v>
          </cell>
          <cell r="H1027" t="str">
            <v>2,35</v>
          </cell>
          <cell r="I1027">
            <v>2.7965</v>
          </cell>
        </row>
        <row r="1028">
          <cell r="D1028">
            <v>21127</v>
          </cell>
          <cell r="E1028" t="str">
            <v>FITA ISOLANTE ADESIVA ANTICHAMA, USO ATE 750 V, EM ROLO DE 19 MM X 5 M</v>
          </cell>
          <cell r="F1028" t="str">
            <v>UN</v>
          </cell>
          <cell r="G1028">
            <v>8.9999999999999993E-3</v>
          </cell>
          <cell r="H1028" t="str">
            <v>3,55</v>
          </cell>
          <cell r="I1028">
            <v>3.1949999999999999E-2</v>
          </cell>
        </row>
        <row r="1029">
          <cell r="D1029">
            <v>88247</v>
          </cell>
          <cell r="E1029" t="str">
            <v>AUXILIAR DE ELETRICISTA COM ENCARGOS COMPLEMENTARES</v>
          </cell>
          <cell r="F1029" t="str">
            <v>H</v>
          </cell>
          <cell r="G1029">
            <v>5.1999999999999998E-2</v>
          </cell>
          <cell r="H1029">
            <v>21.476025999999997</v>
          </cell>
          <cell r="I1029">
            <v>1.1167533519999999</v>
          </cell>
        </row>
        <row r="1030">
          <cell r="D1030">
            <v>88264</v>
          </cell>
          <cell r="E1030" t="str">
            <v>ELETRICISTA COM ENCARGOS COMPLEMENTARES</v>
          </cell>
          <cell r="F1030" t="str">
            <v>H</v>
          </cell>
          <cell r="G1030">
            <v>5.1999999999999998E-2</v>
          </cell>
          <cell r="H1030">
            <v>28.593994000000002</v>
          </cell>
          <cell r="I1030">
            <v>1.4868876880000002</v>
          </cell>
        </row>
        <row r="1031">
          <cell r="D1031">
            <v>994</v>
          </cell>
          <cell r="E1031" t="str">
            <v>CABO DE COBRE, FLEXIVEL, CLASSE 4 OU 5, ISOLACAO EM PVC/A, ANTICHAMA BWF-B, COBERTURA PVC-ST1, ANTICHAMA BWF-B, 1 CONDUTOR, 0,6/1 KV, SECAO NOMINAL 6 MM2</v>
          </cell>
          <cell r="F1031" t="str">
            <v>M</v>
          </cell>
          <cell r="G1031">
            <v>1.19</v>
          </cell>
          <cell r="H1031" t="str">
            <v>2,99</v>
          </cell>
          <cell r="I1031">
            <v>3.5581</v>
          </cell>
        </row>
        <row r="1032">
          <cell r="D1032">
            <v>21127</v>
          </cell>
          <cell r="E1032" t="str">
            <v>FITA ISOLANTE ADESIVA ANTICHAMA, USO ATE 750 V, EM ROLO DE 19 MM X 5 M</v>
          </cell>
          <cell r="F1032" t="str">
            <v>UN</v>
          </cell>
          <cell r="G1032">
            <v>8.9999999999999993E-3</v>
          </cell>
          <cell r="H1032" t="str">
            <v>3,55</v>
          </cell>
          <cell r="I1032">
            <v>3.1949999999999999E-2</v>
          </cell>
        </row>
        <row r="1033">
          <cell r="D1033">
            <v>91933</v>
          </cell>
          <cell r="E1033" t="str">
            <v>CABO DE COBRE FLEXÍVEL ISOLADO, 10 MM², ANTI-CHAMA 0,6/1,0 KV, PARA CIRCUITOS TERMINAIS - FORNECIMENTO E INSTALAÇÃO. AF_12/2015</v>
          </cell>
          <cell r="F1033" t="str">
            <v>M</v>
          </cell>
          <cell r="G1033" t="str">
            <v/>
          </cell>
          <cell r="I1033">
            <v>9.5874415400000004</v>
          </cell>
        </row>
        <row r="1034">
          <cell r="D1034">
            <v>88247</v>
          </cell>
          <cell r="E1034" t="str">
            <v>AUXILIAR DE ELETRICISTA COM ENCARGOS COMPLEMENTARES</v>
          </cell>
          <cell r="F1034" t="str">
            <v>H</v>
          </cell>
          <cell r="G1034">
            <v>7.6999999999999999E-2</v>
          </cell>
          <cell r="H1034">
            <v>21.476025999999997</v>
          </cell>
          <cell r="I1034">
            <v>1.6536540019999997</v>
          </cell>
        </row>
        <row r="1035">
          <cell r="D1035">
            <v>88264</v>
          </cell>
          <cell r="E1035" t="str">
            <v>ELETRICISTA COM ENCARGOS COMPLEMENTARES</v>
          </cell>
          <cell r="F1035" t="str">
            <v>H</v>
          </cell>
          <cell r="G1035">
            <v>7.6999999999999999E-2</v>
          </cell>
          <cell r="H1035">
            <v>28.593994000000002</v>
          </cell>
          <cell r="I1035">
            <v>2.2017375380000002</v>
          </cell>
        </row>
        <row r="1036">
          <cell r="D1036">
            <v>1020</v>
          </cell>
          <cell r="E1036" t="str">
            <v>CABO DE COBRE, FLEXIVEL, CLASSE 4 OU 5, ISOLACAO EM PVC/A, ANTICHAMA BWF-B, COBERTURA PVC-ST1, ANTICHAMA BWF-B, 1 CONDUTOR, 0,6/1 KV, SECAO NOMINAL 10 MM2</v>
          </cell>
          <cell r="F1036" t="str">
            <v>M</v>
          </cell>
          <cell r="G1036">
            <v>1.19</v>
          </cell>
          <cell r="H1036" t="str">
            <v>4,79</v>
          </cell>
          <cell r="I1036">
            <v>5.7000999999999999</v>
          </cell>
        </row>
        <row r="1037">
          <cell r="D1037">
            <v>21127</v>
          </cell>
          <cell r="E1037" t="str">
            <v>FITA ISOLANTE ADESIVA ANTICHAMA, USO ATE 750 V, EM ROLO DE 19 MM X 5 M</v>
          </cell>
          <cell r="F1037" t="str">
            <v>UN</v>
          </cell>
          <cell r="G1037">
            <v>8.9999999999999993E-3</v>
          </cell>
          <cell r="H1037" t="str">
            <v>3,55</v>
          </cell>
          <cell r="I1037">
            <v>3.1949999999999999E-2</v>
          </cell>
        </row>
        <row r="1038">
          <cell r="D1038">
            <v>91935</v>
          </cell>
          <cell r="E1038" t="str">
            <v>CABO DE COBRE FLEXÍVEL ISOLADO, 16 MM², ANTI-CHAMA 0,6/1,0 KV, PARA CIRCUITOS TERMINAIS - FORNECIMENTO E INSTALAÇÃO. AF_12/2015</v>
          </cell>
          <cell r="F1038" t="str">
            <v>M</v>
          </cell>
          <cell r="G1038" t="str">
            <v/>
          </cell>
          <cell r="I1038">
            <v>14.5246023</v>
          </cell>
        </row>
        <row r="1039">
          <cell r="D1039">
            <v>88247</v>
          </cell>
          <cell r="E1039" t="str">
            <v>AUXILIAR DE ELETRICISTA COM ENCARGOS COMPLEMENTARES</v>
          </cell>
          <cell r="F1039" t="str">
            <v>H</v>
          </cell>
          <cell r="G1039">
            <v>0.115</v>
          </cell>
          <cell r="H1039">
            <v>21.476025999999997</v>
          </cell>
          <cell r="I1039">
            <v>2.4697429899999999</v>
          </cell>
        </row>
        <row r="1040">
          <cell r="D1040">
            <v>88264</v>
          </cell>
          <cell r="E1040" t="str">
            <v>ELETRICISTA COM ENCARGOS COMPLEMENTARES</v>
          </cell>
          <cell r="F1040" t="str">
            <v>H</v>
          </cell>
          <cell r="G1040">
            <v>0.115</v>
          </cell>
          <cell r="H1040">
            <v>28.593994000000002</v>
          </cell>
          <cell r="I1040">
            <v>3.2883093100000003</v>
          </cell>
        </row>
        <row r="1041">
          <cell r="D1041">
            <v>995</v>
          </cell>
          <cell r="E1041" t="str">
            <v>CABO DE COBRE, FLEXIVEL, CLASSE 4 OU 5, ISOLACAO EM PVC/A, ANTICHAMA BWF-B, COBERTURA PVC-ST1, ANTICHAMA BWF-B, 1 CONDUTOR, 0,6/1 KV, SECAO NOMINAL 16 MM2</v>
          </cell>
          <cell r="F1041" t="str">
            <v>M</v>
          </cell>
          <cell r="G1041">
            <v>1.19</v>
          </cell>
          <cell r="H1041" t="str">
            <v>7,34</v>
          </cell>
          <cell r="I1041">
            <v>8.7345999999999986</v>
          </cell>
        </row>
        <row r="1042">
          <cell r="D1042">
            <v>21127</v>
          </cell>
          <cell r="E1042" t="str">
            <v>FITA ISOLANTE ADESIVA ANTICHAMA, USO ATE 750 V, EM ROLO DE 19 MM X 5 M</v>
          </cell>
          <cell r="F1042" t="str">
            <v>UN</v>
          </cell>
          <cell r="G1042">
            <v>8.9999999999999993E-3</v>
          </cell>
          <cell r="H1042" t="str">
            <v>3,55</v>
          </cell>
          <cell r="I1042">
            <v>3.1949999999999999E-2</v>
          </cell>
        </row>
        <row r="1043">
          <cell r="D1043">
            <v>92990</v>
          </cell>
          <cell r="E1043" t="str">
            <v>CABO DE COBRE FLEXÍVEL ISOLADO, 70 MM², ANTI-CHAMA 0,6/1,0 KV, PARA DISTRIBUIÇÃO - FORNECIMENTO E INSTALAÇÃO. AF_12/2015</v>
          </cell>
          <cell r="F1043" t="str">
            <v>M</v>
          </cell>
          <cell r="G1043" t="str">
            <v/>
          </cell>
          <cell r="I1043">
            <v>36.1859021</v>
          </cell>
        </row>
        <row r="1044">
          <cell r="D1044">
            <v>88247</v>
          </cell>
          <cell r="E1044" t="str">
            <v>AUXILIAR DE ELETRICISTA COM ENCARGOS COMPLEMENTARES</v>
          </cell>
          <cell r="F1044" t="str">
            <v>H</v>
          </cell>
          <cell r="G1044">
            <v>0.105</v>
          </cell>
          <cell r="H1044">
            <v>21.476025999999997</v>
          </cell>
          <cell r="I1044">
            <v>2.2549827299999996</v>
          </cell>
        </row>
        <row r="1045">
          <cell r="D1045">
            <v>88264</v>
          </cell>
          <cell r="E1045" t="str">
            <v>ELETRICISTA COM ENCARGOS COMPLEMENTARES</v>
          </cell>
          <cell r="F1045" t="str">
            <v>H</v>
          </cell>
          <cell r="G1045">
            <v>0.105</v>
          </cell>
          <cell r="H1045">
            <v>28.593994000000002</v>
          </cell>
          <cell r="I1045">
            <v>3.0023693700000003</v>
          </cell>
        </row>
        <row r="1046">
          <cell r="D1046">
            <v>977</v>
          </cell>
          <cell r="E1046" t="str">
            <v>CABO DE COBRE, FLEXIVEL, CLASSE 4 OU 5, ISOLACAO EM PVC/A, ANTICHAMA BWF-B, COBERTURA PVC-ST1, ANTICHAMA BWF-B, 1 CONDUTOR, 0,6/1 KV, SECAO NOMINAL 70 MM2</v>
          </cell>
          <cell r="F1046" t="str">
            <v>M</v>
          </cell>
          <cell r="G1046">
            <v>1.0149999999999999</v>
          </cell>
          <cell r="H1046" t="str">
            <v>30,44</v>
          </cell>
          <cell r="I1046">
            <v>30.896599999999999</v>
          </cell>
        </row>
        <row r="1047">
          <cell r="D1047">
            <v>21127</v>
          </cell>
          <cell r="E1047" t="str">
            <v>FITA ISOLANTE ADESIVA ANTICHAMA, USO ATE 750 V, EM ROLO DE 19 MM X 5 M</v>
          </cell>
          <cell r="F1047" t="str">
            <v>UN</v>
          </cell>
          <cell r="G1047">
            <v>8.9999999999999993E-3</v>
          </cell>
          <cell r="H1047" t="str">
            <v>3,55</v>
          </cell>
          <cell r="I1047">
            <v>3.1949999999999999E-2</v>
          </cell>
        </row>
        <row r="1048">
          <cell r="D1048">
            <v>92984</v>
          </cell>
          <cell r="E1048" t="str">
            <v>CABO DE COBRE FLEXÍVEL ISOLADO, 25 MM², ANTI-CHAMA 0,6/1,0 KV, PARA DISTRIBUIÇÃO - FORNECIMENTO E INSTALAÇÃO. AF_12/2015</v>
          </cell>
          <cell r="F1048" t="str">
            <v>M</v>
          </cell>
          <cell r="I1048">
            <v>14.020861</v>
          </cell>
        </row>
        <row r="1049">
          <cell r="D1049">
            <v>88247</v>
          </cell>
          <cell r="E1049" t="str">
            <v>AUXILIAR DE ELETRICISTA COM ENCARGOS COMPLEMENTARES</v>
          </cell>
          <cell r="F1049" t="str">
            <v>H</v>
          </cell>
          <cell r="G1049">
            <v>0.05</v>
          </cell>
          <cell r="H1049">
            <v>21.476025999999997</v>
          </cell>
          <cell r="I1049">
            <v>1.0738013</v>
          </cell>
        </row>
        <row r="1050">
          <cell r="D1050">
            <v>88264</v>
          </cell>
          <cell r="E1050" t="str">
            <v>ELETRICISTA COM ENCARGOS COMPLEMENTARES</v>
          </cell>
          <cell r="F1050" t="str">
            <v>H</v>
          </cell>
          <cell r="G1050">
            <v>0.05</v>
          </cell>
          <cell r="H1050">
            <v>28.593994000000002</v>
          </cell>
          <cell r="I1050">
            <v>1.4296997000000002</v>
          </cell>
        </row>
        <row r="1051">
          <cell r="D1051">
            <v>996</v>
          </cell>
          <cell r="E1051" t="str">
            <v>CABO DE COBRE ISOLAMENTO ANTI-CHAMA 0,6/1KV 25MM2 (1 CONDUTOR) TP SINTENAX PIRELLI OU EQUIV</v>
          </cell>
          <cell r="F1051" t="str">
            <v>M</v>
          </cell>
          <cell r="G1051">
            <v>1.0269999999999999</v>
          </cell>
          <cell r="H1051" t="str">
            <v>11,18</v>
          </cell>
          <cell r="I1051">
            <v>11.481859999999999</v>
          </cell>
        </row>
        <row r="1052">
          <cell r="D1052">
            <v>21127</v>
          </cell>
          <cell r="E1052" t="str">
            <v>FITA ISOLANTE ADESIVA ANTICHAMA, USO ATE 750 V, EM ROLO DE 19 MM X 5 M</v>
          </cell>
          <cell r="F1052" t="str">
            <v>UN</v>
          </cell>
          <cell r="G1052">
            <v>0.01</v>
          </cell>
          <cell r="H1052" t="str">
            <v>3,55</v>
          </cell>
          <cell r="I1052">
            <v>3.5499999999999997E-2</v>
          </cell>
        </row>
        <row r="1053">
          <cell r="D1053">
            <v>92992</v>
          </cell>
          <cell r="E1053" t="str">
            <v>CABO DE COBRE FLEXÍVEL ISOLADO, 95 MM², ANTI-CHAMA 0,6/1,0 KV, PARA DISTRIBUIÇÃO - FORNECIMENTO E INSTALAÇÃO. AF_12/2015</v>
          </cell>
          <cell r="F1053" t="str">
            <v>M</v>
          </cell>
          <cell r="G1053" t="str">
            <v/>
          </cell>
          <cell r="I1053">
            <v>47.477362559999996</v>
          </cell>
        </row>
        <row r="1054">
          <cell r="D1054">
            <v>88247</v>
          </cell>
          <cell r="E1054" t="str">
            <v>AUXILIAR DE ELETRICISTA COM ENCARGOS COMPLEMENTARES</v>
          </cell>
          <cell r="F1054" t="str">
            <v>H</v>
          </cell>
          <cell r="G1054">
            <v>0.128</v>
          </cell>
          <cell r="H1054">
            <v>21.476025999999997</v>
          </cell>
          <cell r="I1054">
            <v>2.7489313279999998</v>
          </cell>
        </row>
        <row r="1055">
          <cell r="D1055">
            <v>88264</v>
          </cell>
          <cell r="E1055" t="str">
            <v>ELETRICISTA COM ENCARGOS COMPLEMENTARES</v>
          </cell>
          <cell r="F1055" t="str">
            <v>H</v>
          </cell>
          <cell r="G1055">
            <v>0.128</v>
          </cell>
          <cell r="H1055">
            <v>28.593994000000002</v>
          </cell>
          <cell r="I1055">
            <v>3.6600312320000001</v>
          </cell>
        </row>
        <row r="1056">
          <cell r="D1056">
            <v>998</v>
          </cell>
          <cell r="E1056" t="str">
            <v>CABO DE COBRE, FLEXIVEL, CLASSE 4 OU 5, ISOLACAO EM PVC/A, ANTICHAMA BWF-B, COBERTURA PVC-ST1, ANTICHAMA BWF-B, 1 CONDUTOR, 0,6/1 KV, SECAO NOMINAL 95 MM2</v>
          </cell>
          <cell r="F1056" t="str">
            <v>M</v>
          </cell>
          <cell r="G1056">
            <v>1.0149999999999999</v>
          </cell>
          <cell r="H1056" t="str">
            <v>40,43</v>
          </cell>
          <cell r="I1056">
            <v>41.036449999999995</v>
          </cell>
        </row>
        <row r="1057">
          <cell r="D1057">
            <v>21127</v>
          </cell>
          <cell r="E1057" t="str">
            <v>FITA ISOLANTE ADESIVA ANTICHAMA, USO ATE 750 V, EM ROLO DE 19 MM X 5 M</v>
          </cell>
          <cell r="F1057" t="str">
            <v>UN</v>
          </cell>
          <cell r="G1057">
            <v>8.9999999999999993E-3</v>
          </cell>
          <cell r="H1057" t="str">
            <v>3,55</v>
          </cell>
          <cell r="I1057">
            <v>3.1949999999999999E-2</v>
          </cell>
        </row>
        <row r="1058">
          <cell r="D1058">
            <v>91932</v>
          </cell>
          <cell r="E1058" t="str">
            <v>CABO DE COBRE FLEXÍVEL ISOLADO, 10 MM², ANTI-CHAMA 450/750 V, PARA CIRCUITOS TERMINAIS - FORNECIMENTO E INSTALAÇÃO. AF_12/2015</v>
          </cell>
          <cell r="F1058" t="str">
            <v>M</v>
          </cell>
          <cell r="G1058" t="str">
            <v/>
          </cell>
          <cell r="I1058">
            <v>9.4208415399999996</v>
          </cell>
        </row>
        <row r="1059">
          <cell r="D1059">
            <v>88247</v>
          </cell>
          <cell r="E1059" t="str">
            <v>AUXILIAR DE ELETRICISTA COM ENCARGOS COMPLEMENTARES</v>
          </cell>
          <cell r="F1059" t="str">
            <v>H</v>
          </cell>
          <cell r="G1059">
            <v>7.6999999999999999E-2</v>
          </cell>
          <cell r="H1059">
            <v>21.476025999999997</v>
          </cell>
          <cell r="I1059">
            <v>1.6536540019999997</v>
          </cell>
        </row>
        <row r="1060">
          <cell r="D1060">
            <v>88264</v>
          </cell>
          <cell r="E1060" t="str">
            <v>ELETRICISTA COM ENCARGOS COMPLEMENTARES</v>
          </cell>
          <cell r="F1060" t="str">
            <v>H</v>
          </cell>
          <cell r="G1060">
            <v>7.6999999999999999E-2</v>
          </cell>
          <cell r="H1060">
            <v>28.593994000000002</v>
          </cell>
          <cell r="I1060">
            <v>2.2017375380000002</v>
          </cell>
        </row>
        <row r="1061">
          <cell r="D1061">
            <v>985</v>
          </cell>
          <cell r="E1061" t="str">
            <v>CABO DE COBRE, RIGIDO, CLASSE 2, ISOLACAO EM PVC/A, ANTICHAMA BWF-B, 1 CONDUTOR, 450/750 V, SECAO NOMINAL 10 MM2</v>
          </cell>
          <cell r="F1061" t="str">
            <v>M</v>
          </cell>
          <cell r="G1061">
            <v>1.19</v>
          </cell>
          <cell r="H1061" t="str">
            <v>4,65</v>
          </cell>
          <cell r="I1061">
            <v>5.5335000000000001</v>
          </cell>
        </row>
        <row r="1062">
          <cell r="D1062">
            <v>21127</v>
          </cell>
          <cell r="E1062" t="str">
            <v>FITA ISOLANTE ADESIVA ANTICHAMA, USO ATE 750 V, EM ROLO DE 19 MM X 5 M</v>
          </cell>
          <cell r="F1062" t="str">
            <v>UN</v>
          </cell>
          <cell r="G1062">
            <v>8.9999999999999993E-3</v>
          </cell>
          <cell r="H1062" t="str">
            <v>3,55</v>
          </cell>
          <cell r="I1062">
            <v>3.1949999999999999E-2</v>
          </cell>
        </row>
        <row r="1063">
          <cell r="D1063">
            <v>91934</v>
          </cell>
          <cell r="E1063" t="str">
            <v>CABO DE COBRE FLEXÍVEL ISOLADO, 16 MM², ANTI-CHAMA 450/750 V, PARA CIRCUITOS TERMINAIS - FORNECIMENTO E INSTALAÇÃO. AF_12/2015</v>
          </cell>
          <cell r="F1063" t="str">
            <v>M</v>
          </cell>
          <cell r="G1063" t="str">
            <v/>
          </cell>
          <cell r="I1063">
            <v>17.297302299999998</v>
          </cell>
        </row>
        <row r="1064">
          <cell r="D1064">
            <v>88247</v>
          </cell>
          <cell r="E1064" t="str">
            <v>AUXILIAR DE ELETRICISTA COM ENCARGOS COMPLEMENTARES</v>
          </cell>
          <cell r="F1064" t="str">
            <v>H</v>
          </cell>
          <cell r="G1064">
            <v>0.115</v>
          </cell>
          <cell r="H1064">
            <v>21.476025999999997</v>
          </cell>
          <cell r="I1064">
            <v>2.4697429899999999</v>
          </cell>
        </row>
        <row r="1065">
          <cell r="D1065">
            <v>88264</v>
          </cell>
          <cell r="E1065" t="str">
            <v>ELETRICISTA COM ENCARGOS COMPLEMENTARES</v>
          </cell>
          <cell r="F1065" t="str">
            <v>H</v>
          </cell>
          <cell r="G1065">
            <v>0.115</v>
          </cell>
          <cell r="H1065">
            <v>28.593994000000002</v>
          </cell>
          <cell r="I1065">
            <v>3.2883093100000003</v>
          </cell>
        </row>
        <row r="1066">
          <cell r="D1066">
            <v>1004</v>
          </cell>
          <cell r="E1066" t="str">
            <v>!EM PROCESSO DE DESATIVACAO! CABO DE COBRE ISOLAMENTO ANTI-CHAMA 450/750V 16MM2, FLEXIVEL, TP FORESPLAST ALCOA OU EQUIV</v>
          </cell>
          <cell r="F1066" t="str">
            <v>M</v>
          </cell>
          <cell r="G1066">
            <v>1.19</v>
          </cell>
          <cell r="H1066">
            <v>9.67</v>
          </cell>
          <cell r="I1066">
            <v>11.507299999999999</v>
          </cell>
        </row>
        <row r="1067">
          <cell r="D1067">
            <v>21127</v>
          </cell>
          <cell r="E1067" t="str">
            <v>FITA ISOLANTE ADESIVA ANTICHAMA, USO ATE 750 V, EM ROLO DE 19 MM X 5 M</v>
          </cell>
          <cell r="F1067" t="str">
            <v>UN</v>
          </cell>
          <cell r="G1067">
            <v>8.9999999999999993E-3</v>
          </cell>
          <cell r="H1067" t="str">
            <v>3,55</v>
          </cell>
          <cell r="I1067">
            <v>3.1949999999999999E-2</v>
          </cell>
        </row>
        <row r="1068">
          <cell r="D1068">
            <v>92983</v>
          </cell>
          <cell r="E1068" t="str">
            <v>CABO DE COBRE FLEXÍVEL ISOLADO, 25 MM², ANTI-CHAMA 450/750 V, PARA DISTRIBUIÇÃO - FORNECIMENTO E INSTALAÇÃO. AF_12/2015</v>
          </cell>
          <cell r="F1068" t="str">
            <v>M</v>
          </cell>
          <cell r="G1068" t="str">
            <v/>
          </cell>
          <cell r="I1068">
            <v>14.54353128</v>
          </cell>
        </row>
        <row r="1069">
          <cell r="D1069">
            <v>88247</v>
          </cell>
          <cell r="E1069" t="str">
            <v>AUXILIAR DE ELETRICISTA COM ENCARGOS COMPLEMENTARES</v>
          </cell>
          <cell r="F1069" t="str">
            <v>H</v>
          </cell>
          <cell r="G1069">
            <v>6.4000000000000001E-2</v>
          </cell>
          <cell r="H1069">
            <v>21.476025999999997</v>
          </cell>
          <cell r="I1069">
            <v>1.3744656639999999</v>
          </cell>
        </row>
        <row r="1070">
          <cell r="D1070">
            <v>88264</v>
          </cell>
          <cell r="E1070" t="str">
            <v>ELETRICISTA COM ENCARGOS COMPLEMENTARES</v>
          </cell>
          <cell r="F1070" t="str">
            <v>H</v>
          </cell>
          <cell r="G1070">
            <v>6.4000000000000001E-2</v>
          </cell>
          <cell r="H1070">
            <v>28.593994000000002</v>
          </cell>
          <cell r="I1070">
            <v>1.8300156160000001</v>
          </cell>
        </row>
        <row r="1071">
          <cell r="D1071">
            <v>986</v>
          </cell>
          <cell r="E1071" t="str">
            <v>CABO DE COBRE, RIGIDO, CLASSE 2, ISOLACAO EM PVC/A, ANTICHAMA BWF-B, 1 CONDUTOR, 450/750 V, SECAO NOMINAL 25 MM2</v>
          </cell>
          <cell r="F1071" t="str">
            <v>M</v>
          </cell>
          <cell r="G1071">
            <v>1.0149999999999999</v>
          </cell>
          <cell r="H1071" t="str">
            <v>11,14</v>
          </cell>
          <cell r="I1071">
            <v>11.3071</v>
          </cell>
        </row>
        <row r="1072">
          <cell r="D1072">
            <v>21127</v>
          </cell>
          <cell r="E1072" t="str">
            <v>FITA ISOLANTE ADESIVA ANTICHAMA, USO ATE 750 V, EM ROLO DE 19 MM X 5 M</v>
          </cell>
          <cell r="F1072" t="str">
            <v>UN</v>
          </cell>
          <cell r="G1072">
            <v>8.9999999999999993E-3</v>
          </cell>
          <cell r="H1072" t="str">
            <v>3,55</v>
          </cell>
          <cell r="I1072">
            <v>3.1949999999999999E-2</v>
          </cell>
        </row>
        <row r="1073">
          <cell r="D1073">
            <v>92987</v>
          </cell>
          <cell r="E1073" t="str">
            <v>CABO DE COBRE FLEXÍVEL ISOLADO, 50 MM², ANTI-CHAMA 450/750 V, PARA DISTRIBUIÇÃO - FORNECIMENTO E INSTALAÇÃO. AF_12/2015</v>
          </cell>
          <cell r="F1073" t="str">
            <v>M</v>
          </cell>
          <cell r="G1073" t="str">
            <v/>
          </cell>
          <cell r="I1073">
            <v>26.180091739999995</v>
          </cell>
        </row>
        <row r="1074">
          <cell r="D1074">
            <v>88247</v>
          </cell>
          <cell r="E1074" t="str">
            <v>AUXILIAR DE ELETRICISTA COM ENCARGOS COMPLEMENTARES</v>
          </cell>
          <cell r="F1074" t="str">
            <v>H</v>
          </cell>
          <cell r="G1074">
            <v>8.6999999999999994E-2</v>
          </cell>
          <cell r="H1074">
            <v>21.476025999999997</v>
          </cell>
          <cell r="I1074">
            <v>1.8684142619999997</v>
          </cell>
        </row>
        <row r="1075">
          <cell r="D1075">
            <v>88264</v>
          </cell>
          <cell r="E1075" t="str">
            <v>ELETRICISTA COM ENCARGOS COMPLEMENTARES</v>
          </cell>
          <cell r="F1075" t="str">
            <v>H</v>
          </cell>
          <cell r="G1075">
            <v>8.6999999999999994E-2</v>
          </cell>
          <cell r="H1075">
            <v>28.593994000000002</v>
          </cell>
          <cell r="I1075">
            <v>2.4876774780000002</v>
          </cell>
        </row>
        <row r="1076">
          <cell r="D1076">
            <v>1007</v>
          </cell>
          <cell r="E1076" t="str">
            <v>CABO DE COBRE, RIGIDO, CLASSE 2, ISOLACAO EM PVC/A, ANTICHAMA BWF-B, 1 CONDUTOR, 450/750 V, SECAO NOMINAL 50 MM2</v>
          </cell>
          <cell r="F1076" t="str">
            <v>M</v>
          </cell>
          <cell r="G1076">
            <v>1.0149999999999999</v>
          </cell>
          <cell r="H1076" t="str">
            <v>21,47</v>
          </cell>
          <cell r="I1076">
            <v>21.792049999999996</v>
          </cell>
        </row>
        <row r="1077">
          <cell r="D1077">
            <v>21127</v>
          </cell>
          <cell r="E1077" t="str">
            <v>FITA ISOLANTE ADESIVA ANTICHAMA, USO ATE 750 V, EM ROLO DE 19 MM X 5 M</v>
          </cell>
          <cell r="F1077" t="str">
            <v>UN</v>
          </cell>
          <cell r="G1077">
            <v>8.9999999999999993E-3</v>
          </cell>
          <cell r="H1077" t="str">
            <v>3,55</v>
          </cell>
          <cell r="I1077">
            <v>3.1949999999999999E-2</v>
          </cell>
        </row>
        <row r="1078">
          <cell r="D1078" t="str">
            <v>COMP 006</v>
          </cell>
          <cell r="E1078" t="str">
            <v>CABO DE COBRE PP CORDPLAST 3 X 1,5 MM², 450/750V.</v>
          </cell>
          <cell r="F1078" t="str">
            <v>M</v>
          </cell>
          <cell r="I1078">
            <v>4.5428237599999992</v>
          </cell>
        </row>
        <row r="1079">
          <cell r="D1079">
            <v>88264</v>
          </cell>
          <cell r="E1079" t="str">
            <v>ELETRICISTA COM ENCARGOS COMPLEMENTARES</v>
          </cell>
          <cell r="F1079" t="str">
            <v>H</v>
          </cell>
          <cell r="G1079">
            <v>2.4E-2</v>
          </cell>
          <cell r="H1079">
            <v>28.593994000000002</v>
          </cell>
          <cell r="I1079">
            <v>0.68625585600000005</v>
          </cell>
        </row>
        <row r="1080">
          <cell r="D1080">
            <v>88243</v>
          </cell>
          <cell r="E1080" t="str">
            <v>AJUDANTE DE ELETRICISTA</v>
          </cell>
          <cell r="F1080" t="str">
            <v>H</v>
          </cell>
          <cell r="G1080">
            <v>2.4E-2</v>
          </cell>
          <cell r="H1080">
            <v>18.335746</v>
          </cell>
          <cell r="I1080">
            <v>0.440057904</v>
          </cell>
        </row>
        <row r="1081">
          <cell r="D1081">
            <v>39257</v>
          </cell>
          <cell r="E1081" t="str">
            <v>CABO MULTIPOLAR DE COBRA, FLEXIVEL, CLASSE 4 OU 5, ISOLAÇÃO EM HEPR, COBERTURA EM PVC-ST2, ANTICHAMA, BWF-B. 0,6/1 KV 3</v>
          </cell>
          <cell r="F1081" t="str">
            <v>M</v>
          </cell>
          <cell r="G1081">
            <v>1.19</v>
          </cell>
          <cell r="H1081" t="str">
            <v>2,80</v>
          </cell>
          <cell r="I1081">
            <v>3.3319999999999999</v>
          </cell>
        </row>
        <row r="1082">
          <cell r="D1082">
            <v>20111</v>
          </cell>
          <cell r="E1082" t="str">
            <v>FITA ISOLANTE ADESIVA ANTICHAMA, USO ATE 750 V, EM ROLO DE 19 MM X 20M</v>
          </cell>
          <cell r="F1082" t="str">
            <v>UN</v>
          </cell>
          <cell r="G1082">
            <v>8.9999999999999993E-3</v>
          </cell>
          <cell r="H1082" t="str">
            <v>9,39</v>
          </cell>
          <cell r="I1082">
            <v>8.4510000000000002E-2</v>
          </cell>
        </row>
        <row r="1083">
          <cell r="E1083" t="str">
            <v>ELETROCALHAS E ELETRODUTOS</v>
          </cell>
        </row>
        <row r="1084">
          <cell r="D1084">
            <v>8441</v>
          </cell>
          <cell r="E1084" t="str">
            <v>ABRAÇADEIRA METÁLICA TIPO "D" DE 3/4"</v>
          </cell>
          <cell r="F1084" t="str">
            <v>UN</v>
          </cell>
          <cell r="I1084">
            <v>5.1664276000000005</v>
          </cell>
        </row>
        <row r="1085">
          <cell r="D1085">
            <v>400</v>
          </cell>
          <cell r="E1085" t="str">
            <v>ABRAÇADEIRA EM AÇO PARA AMARRAÇÃO DE ELETRODUTOS, TIPO D, COM 3/4" E PARAFUSO DE FIXAÇÃO</v>
          </cell>
          <cell r="F1085" t="str">
            <v>UN</v>
          </cell>
          <cell r="G1085">
            <v>1</v>
          </cell>
          <cell r="H1085" t="str">
            <v>0,62</v>
          </cell>
          <cell r="I1085">
            <v>0.62</v>
          </cell>
        </row>
        <row r="1086">
          <cell r="D1086">
            <v>88267</v>
          </cell>
          <cell r="E1086" t="str">
            <v>ENCANADOR OU BOMBEIRO HIDRAULICO COM ENCARGOS COMPLEMENTARES</v>
          </cell>
          <cell r="F1086" t="str">
            <v>H</v>
          </cell>
          <cell r="G1086">
            <v>0.1</v>
          </cell>
          <cell r="H1086">
            <v>28.593994000000002</v>
          </cell>
          <cell r="I1086">
            <v>2.8593994000000005</v>
          </cell>
        </row>
        <row r="1087">
          <cell r="D1087">
            <v>88316</v>
          </cell>
          <cell r="E1087" t="str">
            <v>SERVENTE COM ENCARGOS COMPLEMENTARES</v>
          </cell>
          <cell r="F1087" t="str">
            <v>H</v>
          </cell>
          <cell r="G1087">
            <v>0.1</v>
          </cell>
          <cell r="H1087">
            <v>16.870282</v>
          </cell>
          <cell r="I1087">
            <v>1.6870282000000001</v>
          </cell>
        </row>
        <row r="1088">
          <cell r="D1088">
            <v>4178</v>
          </cell>
          <cell r="E1088" t="str">
            <v>ABRAÇADEIRA EM AÇO INOX, TIPO "D", 1", FORNECIMENTO</v>
          </cell>
          <cell r="F1088" t="str">
            <v>UN</v>
          </cell>
          <cell r="I1088">
            <v>0.75</v>
          </cell>
        </row>
        <row r="1089">
          <cell r="D1089">
            <v>3309</v>
          </cell>
          <cell r="E1089" t="str">
            <v>ABRAÇADEIRA E, AÇO INOX, TIPO "D", 1"</v>
          </cell>
          <cell r="F1089" t="str">
            <v>UN</v>
          </cell>
          <cell r="G1089">
            <v>1</v>
          </cell>
          <cell r="H1089">
            <v>0.75</v>
          </cell>
          <cell r="I1089">
            <v>0.75</v>
          </cell>
        </row>
        <row r="1090">
          <cell r="D1090">
            <v>9816</v>
          </cell>
          <cell r="E1090" t="str">
            <v>ARRUELA LISA ZINCADA D= 1/4"</v>
          </cell>
          <cell r="F1090" t="str">
            <v>UN</v>
          </cell>
          <cell r="I1090">
            <v>0.54464276</v>
          </cell>
        </row>
        <row r="1091">
          <cell r="D1091">
            <v>8347</v>
          </cell>
          <cell r="E1091" t="str">
            <v>ARRUELA LISA ZINCADA D= 1/4"</v>
          </cell>
          <cell r="F1091" t="str">
            <v>UN</v>
          </cell>
          <cell r="G1091">
            <v>1</v>
          </cell>
          <cell r="H1091">
            <v>0.09</v>
          </cell>
          <cell r="I1091">
            <v>0.09</v>
          </cell>
        </row>
        <row r="1092">
          <cell r="D1092">
            <v>88264</v>
          </cell>
          <cell r="E1092" t="str">
            <v>ELETRICISTA COM ENCARGOS COMPLEMENTARES</v>
          </cell>
          <cell r="F1092" t="str">
            <v>H</v>
          </cell>
          <cell r="G1092">
            <v>0.01</v>
          </cell>
          <cell r="H1092">
            <v>28.593994000000002</v>
          </cell>
          <cell r="I1092">
            <v>0.28593994</v>
          </cell>
        </row>
        <row r="1093">
          <cell r="D1093">
            <v>88316</v>
          </cell>
          <cell r="E1093" t="str">
            <v>SERVENTE COM ENCARGOS COMPLEMENTARES</v>
          </cell>
          <cell r="F1093" t="str">
            <v>H</v>
          </cell>
          <cell r="G1093">
            <v>0.01</v>
          </cell>
          <cell r="H1093">
            <v>16.870282</v>
          </cell>
          <cell r="I1093">
            <v>0.16870282</v>
          </cell>
        </row>
        <row r="1094">
          <cell r="D1094" t="str">
            <v>COMP 007</v>
          </cell>
          <cell r="E1094" t="str">
            <v>BOX RETO DE ALUMÍNIO 1".</v>
          </cell>
          <cell r="F1094" t="str">
            <v>UN</v>
          </cell>
          <cell r="I1094">
            <v>2.96</v>
          </cell>
        </row>
        <row r="1095">
          <cell r="D1095">
            <v>8206</v>
          </cell>
          <cell r="E1095" t="str">
            <v>BOX RETO 1"</v>
          </cell>
          <cell r="F1095" t="str">
            <v>UN</v>
          </cell>
          <cell r="G1095">
            <v>1</v>
          </cell>
          <cell r="H1095">
            <v>2.96</v>
          </cell>
          <cell r="I1095">
            <v>2.96</v>
          </cell>
        </row>
        <row r="1096">
          <cell r="D1096" t="str">
            <v>COMP 008</v>
          </cell>
          <cell r="E1096" t="str">
            <v>BOX RETO DE ALUMÍNIO 3/4".</v>
          </cell>
          <cell r="F1096" t="str">
            <v>UN</v>
          </cell>
          <cell r="I1096">
            <v>3.7</v>
          </cell>
        </row>
        <row r="1097">
          <cell r="D1097" t="str">
            <v>COT003</v>
          </cell>
          <cell r="E1097" t="str">
            <v>BOX RETO DE ALUMÍNIO 3/4".</v>
          </cell>
          <cell r="F1097" t="str">
            <v>UN</v>
          </cell>
          <cell r="G1097">
            <v>1</v>
          </cell>
          <cell r="H1097">
            <v>3.7</v>
          </cell>
          <cell r="I1097">
            <v>3.7</v>
          </cell>
        </row>
        <row r="1098">
          <cell r="D1098">
            <v>10282</v>
          </cell>
          <cell r="E1098" t="str">
            <v>Caixa de derivação para canaleta metálica articulada, da Valemam</v>
          </cell>
          <cell r="F1098" t="str">
            <v>UND</v>
          </cell>
          <cell r="I1098">
            <v>47.505710399999998</v>
          </cell>
        </row>
        <row r="1099">
          <cell r="D1099">
            <v>88264</v>
          </cell>
          <cell r="E1099" t="str">
            <v>ELETRICISTA COM ENCARGOS COMPLEMENTARES</v>
          </cell>
          <cell r="F1099" t="str">
            <v>H</v>
          </cell>
          <cell r="G1099">
            <v>0.4</v>
          </cell>
          <cell r="H1099">
            <v>28.593994000000002</v>
          </cell>
          <cell r="I1099">
            <v>11.437597600000002</v>
          </cell>
        </row>
        <row r="1100">
          <cell r="D1100">
            <v>88316</v>
          </cell>
          <cell r="E1100" t="str">
            <v>SERVENTE COM ENCARGOS COMPLEMENTARES</v>
          </cell>
          <cell r="F1100" t="str">
            <v>H</v>
          </cell>
          <cell r="G1100">
            <v>0.4</v>
          </cell>
          <cell r="H1100">
            <v>16.870282</v>
          </cell>
          <cell r="I1100">
            <v>6.7481128000000004</v>
          </cell>
        </row>
        <row r="1101">
          <cell r="D1101">
            <v>11059</v>
          </cell>
          <cell r="E1101" t="str">
            <v>Caixa de derivação para canaleta metálica articulada, da Valema</v>
          </cell>
          <cell r="F1101" t="str">
            <v>UND</v>
          </cell>
          <cell r="G1101">
            <v>1</v>
          </cell>
          <cell r="H1101">
            <v>29.32</v>
          </cell>
          <cell r="I1101">
            <v>29.32</v>
          </cell>
        </row>
        <row r="1102">
          <cell r="D1102">
            <v>9819</v>
          </cell>
          <cell r="E1102" t="str">
            <v>CHUMBADOR WALSYMA CB 314200 D= 1/4" X 2"</v>
          </cell>
          <cell r="F1102" t="str">
            <v>UN</v>
          </cell>
          <cell r="I1102">
            <v>2.4</v>
          </cell>
        </row>
        <row r="1103">
          <cell r="D1103">
            <v>88263</v>
          </cell>
          <cell r="E1103" t="str">
            <v>ELETRICISTA COM ENCARGOS COMPLEMENTARES</v>
          </cell>
          <cell r="F1103" t="str">
            <v>H</v>
          </cell>
          <cell r="G1103">
            <v>0.01</v>
          </cell>
          <cell r="H1103">
            <v>0</v>
          </cell>
          <cell r="I1103">
            <v>0</v>
          </cell>
        </row>
        <row r="1104">
          <cell r="D1104">
            <v>8212</v>
          </cell>
          <cell r="E1104" t="str">
            <v>CHUMBADOR WALSYMA CB 314200 D= 1/4" X 2"</v>
          </cell>
          <cell r="F1104" t="str">
            <v>UN</v>
          </cell>
          <cell r="G1104">
            <v>1</v>
          </cell>
          <cell r="H1104">
            <v>2.4</v>
          </cell>
          <cell r="I1104">
            <v>2.4</v>
          </cell>
        </row>
        <row r="1105">
          <cell r="D1105">
            <v>91868</v>
          </cell>
          <cell r="E1105" t="str">
            <v>ELETRODUTO RÍGIDO ROSCÁVEL, PVC, DN 32 MM (1"), PARA CIRCUITOS TERMINAIS, INSTALADO EM LAJE - FORNECIMENTO E INSTALAÇÃO. AF_12/2015</v>
          </cell>
          <cell r="F1105" t="str">
            <v>M</v>
          </cell>
          <cell r="G1105" t="str">
            <v/>
          </cell>
          <cell r="I1105">
            <v>9.9896825199999988</v>
          </cell>
        </row>
        <row r="1106">
          <cell r="D1106">
            <v>88247</v>
          </cell>
          <cell r="E1106" t="str">
            <v>AUXILIAR DE ELETRICISTA COM ENCARGOS COMPLEMENTARES</v>
          </cell>
          <cell r="F1106" t="str">
            <v>H</v>
          </cell>
          <cell r="G1106">
            <v>0.126</v>
          </cell>
          <cell r="H1106">
            <v>21.476025999999997</v>
          </cell>
          <cell r="I1106">
            <v>2.7059792759999999</v>
          </cell>
        </row>
        <row r="1107">
          <cell r="D1107">
            <v>88264</v>
          </cell>
          <cell r="E1107" t="str">
            <v>ELETRICISTA COM ENCARGOS COMPLEMENTARES</v>
          </cell>
          <cell r="F1107" t="str">
            <v>H</v>
          </cell>
          <cell r="G1107">
            <v>0.126</v>
          </cell>
          <cell r="H1107">
            <v>28.593994000000002</v>
          </cell>
          <cell r="I1107">
            <v>3.6028432440000002</v>
          </cell>
        </row>
        <row r="1108">
          <cell r="D1108">
            <v>2685</v>
          </cell>
          <cell r="E1108" t="str">
            <v>ELETRODUTO DE PVC RIGIDO ROSCAVEL DE 1 ", SEM LUVA</v>
          </cell>
          <cell r="F1108" t="str">
            <v>M</v>
          </cell>
          <cell r="G1108">
            <v>1.0169999999999999</v>
          </cell>
          <cell r="H1108" t="str">
            <v>3,60</v>
          </cell>
          <cell r="I1108">
            <v>3.6611999999999996</v>
          </cell>
        </row>
        <row r="1109">
          <cell r="D1109">
            <v>34562</v>
          </cell>
          <cell r="E1109" t="str">
            <v>ARAME RECOZIDO 16 BWG, 1,60 MM (0,016 KG/M)</v>
          </cell>
          <cell r="F1109" t="str">
            <v>KG</v>
          </cell>
          <cell r="G1109">
            <v>2E-3</v>
          </cell>
          <cell r="H1109" t="str">
            <v>9,83</v>
          </cell>
          <cell r="I1109">
            <v>1.966E-2</v>
          </cell>
        </row>
        <row r="1110">
          <cell r="D1110">
            <v>91865</v>
          </cell>
          <cell r="E1110" t="str">
            <v>ELETRODUTO RÍGIDO ROSCÁVEL, PVC, DN 40 MM (1 1/4"), PARA CIRCUITOS TERMINAIS, INSTALADO EM FORRO - FORNECIMENTO E INSTALAÇÃO. AF_12/2015</v>
          </cell>
          <cell r="F1110" t="str">
            <v>M</v>
          </cell>
          <cell r="G1110" t="str">
            <v/>
          </cell>
          <cell r="I1110">
            <v>13.64081268</v>
          </cell>
        </row>
        <row r="1111">
          <cell r="D1111">
            <v>88247</v>
          </cell>
          <cell r="E1111" t="str">
            <v>AUXILIAR DE ELETRICISTA COM ENCARGOS COMPLEMENTARES</v>
          </cell>
          <cell r="F1111" t="str">
            <v>H</v>
          </cell>
          <cell r="G1111">
            <v>0.13400000000000001</v>
          </cell>
          <cell r="H1111">
            <v>21.476025999999997</v>
          </cell>
          <cell r="I1111">
            <v>2.8777874839999997</v>
          </cell>
        </row>
        <row r="1112">
          <cell r="D1112">
            <v>88264</v>
          </cell>
          <cell r="E1112" t="str">
            <v>ELETRICISTA COM ENCARGOS COMPLEMENTARES</v>
          </cell>
          <cell r="F1112" t="str">
            <v>H</v>
          </cell>
          <cell r="G1112">
            <v>0.13400000000000001</v>
          </cell>
          <cell r="H1112">
            <v>28.593994000000002</v>
          </cell>
          <cell r="I1112">
            <v>3.8315951960000003</v>
          </cell>
        </row>
        <row r="1113">
          <cell r="D1113">
            <v>91170</v>
          </cell>
          <cell r="E1113" t="str">
            <v>FIXAÇÃO DE TUBOS HORIZONTAIS DE PVC, CPVC OU COBRE DIÂMETROS MENORES OU IGUAIS A 40 MM OU ELETROCALHAS ATÉ 150MM DE LARGURA, COM ABRAÇADEIRA METÁLICA RÍGIDA TIPO D 1/2, FIXADA EM PERFILADO EM LAJE. AF_05/2015</v>
          </cell>
          <cell r="F1113" t="str">
            <v>M</v>
          </cell>
          <cell r="G1113">
            <v>1</v>
          </cell>
          <cell r="H1113" t="str">
            <v>2,06</v>
          </cell>
          <cell r="I1113">
            <v>2.06</v>
          </cell>
        </row>
        <row r="1114">
          <cell r="D1114">
            <v>2684</v>
          </cell>
          <cell r="E1114" t="str">
            <v>ELETRODUTO DE PVC RIGIDO ROSCAVEL DE 1 1/4 ", SEM LUVA</v>
          </cell>
          <cell r="F1114" t="str">
            <v>M</v>
          </cell>
          <cell r="G1114">
            <v>1.0169999999999999</v>
          </cell>
          <cell r="H1114" t="str">
            <v>4,79</v>
          </cell>
          <cell r="I1114">
            <v>4.8714299999999993</v>
          </cell>
        </row>
        <row r="1115">
          <cell r="D1115">
            <v>93008</v>
          </cell>
          <cell r="E1115" t="str">
            <v>ELETRODUTO RÍGIDO ROSCÁVEL, PVC, DN 50 MM (1 1/2") - FORNECIMENTO E INSTALAÇÃO. AF_12/2015</v>
          </cell>
          <cell r="F1115" t="str">
            <v>M</v>
          </cell>
          <cell r="G1115" t="str">
            <v/>
          </cell>
          <cell r="I1115">
            <v>11.393842240000001</v>
          </cell>
        </row>
        <row r="1116">
          <cell r="D1116">
            <v>88247</v>
          </cell>
          <cell r="E1116" t="str">
            <v>AUXILIAR DE ELETRICISTA COM ENCARGOS COMPLEMENTARES</v>
          </cell>
          <cell r="F1116" t="str">
            <v>H</v>
          </cell>
          <cell r="G1116">
            <v>0.112</v>
          </cell>
          <cell r="H1116">
            <v>21.476025999999997</v>
          </cell>
          <cell r="I1116">
            <v>2.4053149119999997</v>
          </cell>
        </row>
        <row r="1117">
          <cell r="D1117">
            <v>88264</v>
          </cell>
          <cell r="E1117" t="str">
            <v>ELETRICISTA COM ENCARGOS COMPLEMENTARES</v>
          </cell>
          <cell r="F1117" t="str">
            <v>H</v>
          </cell>
          <cell r="G1117">
            <v>0.112</v>
          </cell>
          <cell r="H1117">
            <v>28.593994000000002</v>
          </cell>
          <cell r="I1117">
            <v>3.2025273280000004</v>
          </cell>
        </row>
        <row r="1118">
          <cell r="D1118">
            <v>2680</v>
          </cell>
          <cell r="E1118" t="str">
            <v>ELETRODUTO DE PVC RIGIDO ROSCAVEL DE 1 1/2 ", SEM LUVA</v>
          </cell>
          <cell r="F1118" t="str">
            <v>M</v>
          </cell>
          <cell r="G1118">
            <v>1.1000000000000001</v>
          </cell>
          <cell r="H1118" t="str">
            <v>5,26</v>
          </cell>
          <cell r="I1118">
            <v>5.7860000000000005</v>
          </cell>
        </row>
        <row r="1119">
          <cell r="D1119">
            <v>93010</v>
          </cell>
          <cell r="E1119" t="str">
            <v>ELETRODUTO RÍGIDO ROSCÁVEL, PVC, DN 75 MM (2 1/2") - FORNECIMENTO E INSTALAÇÃO. AF_12/2015</v>
          </cell>
          <cell r="F1119" t="str">
            <v>M</v>
          </cell>
          <cell r="G1119" t="str">
            <v/>
          </cell>
          <cell r="I1119">
            <v>21.526783080000001</v>
          </cell>
        </row>
        <row r="1120">
          <cell r="D1120">
            <v>88247</v>
          </cell>
          <cell r="E1120" t="str">
            <v>AUXILIAR DE ELETRICISTA COM ENCARGOS COMPLEMENTARES</v>
          </cell>
          <cell r="F1120" t="str">
            <v>H</v>
          </cell>
          <cell r="G1120">
            <v>0.154</v>
          </cell>
          <cell r="H1120">
            <v>21.476025999999997</v>
          </cell>
          <cell r="I1120">
            <v>3.3073080039999994</v>
          </cell>
        </row>
        <row r="1121">
          <cell r="D1121">
            <v>88264</v>
          </cell>
          <cell r="E1121" t="str">
            <v>ELETRICISTA COM ENCARGOS COMPLEMENTARES</v>
          </cell>
          <cell r="F1121" t="str">
            <v>H</v>
          </cell>
          <cell r="G1121">
            <v>0.154</v>
          </cell>
          <cell r="H1121">
            <v>28.593994000000002</v>
          </cell>
          <cell r="I1121">
            <v>4.4034750760000003</v>
          </cell>
        </row>
        <row r="1122">
          <cell r="D1122">
            <v>2682</v>
          </cell>
          <cell r="E1122" t="str">
            <v>ELETRODUTO DE PVC RIGIDO ROSCAVEL DE 2 1/2 ", SEM LUVA</v>
          </cell>
          <cell r="F1122" t="str">
            <v>M</v>
          </cell>
          <cell r="G1122">
            <v>1.1000000000000001</v>
          </cell>
          <cell r="H1122" t="str">
            <v>12,56</v>
          </cell>
          <cell r="I1122">
            <v>13.816000000000003</v>
          </cell>
        </row>
        <row r="1123">
          <cell r="D1123">
            <v>91867</v>
          </cell>
          <cell r="E1123" t="str">
            <v>ELETRODUTO RÍGIDO ROSCÁVEL, PVC, DN 25 MM (3/4"), PARA CIRCUITOS TERMINAIS, INSTALADO EM LAJE - FORNECIMENTO E INSTALAÇÃO. AF_12/2015</v>
          </cell>
          <cell r="F1123" t="str">
            <v>M</v>
          </cell>
          <cell r="G1123" t="str">
            <v/>
          </cell>
          <cell r="I1123">
            <v>7.4639360399999992</v>
          </cell>
        </row>
        <row r="1124">
          <cell r="D1124">
            <v>88247</v>
          </cell>
          <cell r="E1124" t="str">
            <v>AUXILIAR DE ELETRICISTA COM ENCARGOS COMPLEMENTARES</v>
          </cell>
          <cell r="F1124" t="str">
            <v>H</v>
          </cell>
          <cell r="G1124">
            <v>0.10199999999999999</v>
          </cell>
          <cell r="H1124">
            <v>21.476025999999997</v>
          </cell>
          <cell r="I1124">
            <v>2.1905546519999994</v>
          </cell>
        </row>
        <row r="1125">
          <cell r="D1125">
            <v>88264</v>
          </cell>
          <cell r="E1125" t="str">
            <v>ELETRICISTA COM ENCARGOS COMPLEMENTARES</v>
          </cell>
          <cell r="F1125" t="str">
            <v>H</v>
          </cell>
          <cell r="G1125">
            <v>0.10199999999999999</v>
          </cell>
          <cell r="H1125">
            <v>28.593994000000002</v>
          </cell>
          <cell r="I1125">
            <v>2.9165873879999999</v>
          </cell>
        </row>
        <row r="1126">
          <cell r="D1126">
            <v>2674</v>
          </cell>
          <cell r="E1126" t="str">
            <v>ELETRODUTO DE PVC RIGIDO ROSCAVEL DE 3/4 ", SEM LUVA</v>
          </cell>
          <cell r="F1126" t="str">
            <v>M</v>
          </cell>
          <cell r="G1126">
            <v>1.0169999999999999</v>
          </cell>
          <cell r="H1126" t="str">
            <v>2,30</v>
          </cell>
          <cell r="I1126">
            <v>2.3390999999999997</v>
          </cell>
        </row>
        <row r="1127">
          <cell r="D1127">
            <v>34562</v>
          </cell>
          <cell r="E1127" t="str">
            <v>ARAME RECOZIDO 16 BWG, 1,60 MM (0,016 KG/M)</v>
          </cell>
          <cell r="F1127" t="str">
            <v>KG</v>
          </cell>
          <cell r="G1127">
            <v>1.8E-3</v>
          </cell>
          <cell r="H1127" t="str">
            <v>9,83</v>
          </cell>
          <cell r="I1127">
            <v>1.7693999999999998E-2</v>
          </cell>
        </row>
        <row r="1128">
          <cell r="D1128">
            <v>91868</v>
          </cell>
          <cell r="E1128" t="str">
            <v>ELETRODUTO RÍGIDO ROSCÁVEL, PVC, DN 32 MM (1"), PARA CIRCUITOS TERMINAIS, INSTALADO EM LAJE - FORNECIMENTO E INSTALAÇÃO. AF_12/2015</v>
          </cell>
          <cell r="F1128" t="str">
            <v>M</v>
          </cell>
          <cell r="G1128" t="str">
            <v/>
          </cell>
          <cell r="I1128">
            <v>9.9896825199999988</v>
          </cell>
        </row>
        <row r="1129">
          <cell r="D1129">
            <v>88247</v>
          </cell>
          <cell r="E1129" t="str">
            <v>AUXILIAR DE ELETRICISTA COM ENCARGOS COMPLEMENTARES</v>
          </cell>
          <cell r="F1129" t="str">
            <v>H</v>
          </cell>
          <cell r="G1129">
            <v>0.126</v>
          </cell>
          <cell r="H1129">
            <v>21.476025999999997</v>
          </cell>
          <cell r="I1129">
            <v>2.7059792759999999</v>
          </cell>
        </row>
        <row r="1130">
          <cell r="D1130">
            <v>88264</v>
          </cell>
          <cell r="E1130" t="str">
            <v>ELETRICISTA COM ENCARGOS COMPLEMENTARES</v>
          </cell>
          <cell r="F1130" t="str">
            <v>H</v>
          </cell>
          <cell r="G1130">
            <v>0.126</v>
          </cell>
          <cell r="H1130">
            <v>28.593994000000002</v>
          </cell>
          <cell r="I1130">
            <v>3.6028432440000002</v>
          </cell>
        </row>
        <row r="1131">
          <cell r="D1131">
            <v>2685</v>
          </cell>
          <cell r="E1131" t="str">
            <v>ELETRODUTO DE PVC RIGIDO ROSCAVEL DE 1 ", SEM LUVA</v>
          </cell>
          <cell r="F1131" t="str">
            <v>M</v>
          </cell>
          <cell r="G1131">
            <v>1.0169999999999999</v>
          </cell>
          <cell r="H1131" t="str">
            <v>3,60</v>
          </cell>
          <cell r="I1131">
            <v>3.6611999999999996</v>
          </cell>
        </row>
        <row r="1132">
          <cell r="D1132">
            <v>34562</v>
          </cell>
          <cell r="E1132" t="str">
            <v>ARAME RECOZIDO 16 BWG, 1,60 MM (0,016 KG/M)</v>
          </cell>
          <cell r="F1132" t="str">
            <v>KG</v>
          </cell>
          <cell r="G1132">
            <v>2E-3</v>
          </cell>
          <cell r="H1132" t="str">
            <v>9,83</v>
          </cell>
          <cell r="I1132">
            <v>1.966E-2</v>
          </cell>
        </row>
        <row r="1133">
          <cell r="D1133">
            <v>90460</v>
          </cell>
          <cell r="E1133" t="str">
            <v>PERFILADO DE SEÇÃO 38X76MM PARA SUPORTE DE ATÉ 3 TUBOS HORIZONTAIS. AF_05/2015</v>
          </cell>
          <cell r="F1133" t="str">
            <v>M</v>
          </cell>
          <cell r="I1133">
            <v>21.290541472000001</v>
          </cell>
        </row>
        <row r="1134">
          <cell r="D1134">
            <v>11267</v>
          </cell>
          <cell r="E1134" t="str">
            <v>ARRUELA REDONDA DE LATÃO, DIAMETRO EXTERNO= 34MM, ESPESSURA= 2,5MM, DIAMETRO DO FURO= 17MM</v>
          </cell>
          <cell r="F1134" t="str">
            <v>UN</v>
          </cell>
          <cell r="G1134">
            <v>3</v>
          </cell>
          <cell r="H1134" t="str">
            <v>5,69</v>
          </cell>
          <cell r="I1134">
            <v>17.07</v>
          </cell>
        </row>
        <row r="1135">
          <cell r="D1135">
            <v>11976</v>
          </cell>
          <cell r="E1135" t="str">
            <v>CHUMBADOR, DIAMETRO 1/4" COM PARAFUSO 1/4" X 40MM</v>
          </cell>
          <cell r="F1135" t="str">
            <v>UN</v>
          </cell>
          <cell r="G1135">
            <v>1</v>
          </cell>
          <cell r="H1135" t="str">
            <v>0,48</v>
          </cell>
          <cell r="I1135">
            <v>0.48</v>
          </cell>
        </row>
        <row r="1136">
          <cell r="D1136">
            <v>39029</v>
          </cell>
          <cell r="E1136" t="str">
            <v>PERFILADO PERFURADO DUPLO 38 X 76MM, CHAPA 22</v>
          </cell>
          <cell r="F1136" t="str">
            <v>M</v>
          </cell>
          <cell r="G1136">
            <v>0.12</v>
          </cell>
          <cell r="H1136" t="str">
            <v>9,27</v>
          </cell>
          <cell r="I1136">
            <v>1.1123999999999998</v>
          </cell>
        </row>
        <row r="1137">
          <cell r="D1137">
            <v>39996</v>
          </cell>
          <cell r="E1137" t="str">
            <v>VERGALHAO ZINCADO ROSCA TOTAL, 1/4" (6,3MM)</v>
          </cell>
          <cell r="F1137" t="str">
            <v>M</v>
          </cell>
          <cell r="G1137">
            <v>0.45</v>
          </cell>
          <cell r="H1137" t="str">
            <v>2,07</v>
          </cell>
          <cell r="I1137">
            <v>0.93149999999999999</v>
          </cell>
        </row>
        <row r="1138">
          <cell r="D1138">
            <v>39997</v>
          </cell>
          <cell r="E1138" t="str">
            <v>PORCA ZINCADA, SEXTAVADA, DIAMETRO 1/4"</v>
          </cell>
          <cell r="F1138" t="str">
            <v>UN</v>
          </cell>
          <cell r="G1138">
            <v>3</v>
          </cell>
          <cell r="H1138" t="str">
            <v>0,12</v>
          </cell>
          <cell r="I1138">
            <v>0.36</v>
          </cell>
        </row>
        <row r="1139">
          <cell r="D1139">
            <v>88248</v>
          </cell>
          <cell r="E1139" t="str">
            <v>AUXILIAR DE ENCANADOR OU BOMBEIRO HIDRAULICO COM ENCARGOS COMPLEMENTARES</v>
          </cell>
          <cell r="F1139" t="str">
            <v>H</v>
          </cell>
          <cell r="G1139">
            <v>8.0000000000000002E-3</v>
          </cell>
          <cell r="H1139">
            <v>20.132683999999998</v>
          </cell>
          <cell r="I1139">
            <v>0.16106147199999998</v>
          </cell>
        </row>
        <row r="1140">
          <cell r="D1140">
            <v>88267</v>
          </cell>
          <cell r="E1140" t="str">
            <v>ENCANADOR OU BOMBEIRO HIDRÁULICO</v>
          </cell>
          <cell r="F1140" t="str">
            <v>H</v>
          </cell>
          <cell r="G1140">
            <v>5.3999999999999999E-2</v>
          </cell>
          <cell r="H1140" t="str">
            <v>21,77</v>
          </cell>
          <cell r="I1140">
            <v>1.1755800000000001</v>
          </cell>
        </row>
        <row r="1141">
          <cell r="D1141">
            <v>11038</v>
          </cell>
          <cell r="E1141" t="str">
            <v>PORCA EM ALUMÍNIO 1/4" - FORNECIMENTO E COLOCAÇÃO</v>
          </cell>
          <cell r="F1141" t="str">
            <v>UN</v>
          </cell>
          <cell r="I1141">
            <v>0.55464276000000001</v>
          </cell>
        </row>
        <row r="1142">
          <cell r="D1142">
            <v>88316</v>
          </cell>
          <cell r="E1142" t="str">
            <v>SERVENTE COM ENCARGOS COMPLEMENTARES</v>
          </cell>
          <cell r="F1142" t="str">
            <v>H</v>
          </cell>
          <cell r="G1142">
            <v>0.01</v>
          </cell>
          <cell r="H1142">
            <v>16.870282</v>
          </cell>
          <cell r="I1142">
            <v>0.16870282</v>
          </cell>
        </row>
        <row r="1143">
          <cell r="D1143">
            <v>88264</v>
          </cell>
          <cell r="E1143" t="str">
            <v>ELETRICISTA COM ENCARGOS COMPLEMENTARES</v>
          </cell>
          <cell r="F1143" t="str">
            <v>H</v>
          </cell>
          <cell r="G1143">
            <v>0.01</v>
          </cell>
          <cell r="H1143">
            <v>28.593994000000002</v>
          </cell>
          <cell r="I1143">
            <v>0.28593994</v>
          </cell>
        </row>
        <row r="1144">
          <cell r="D1144">
            <v>11900</v>
          </cell>
          <cell r="E1144" t="str">
            <v xml:space="preserve">PORCA EM ALUMÍNIO 1/4" </v>
          </cell>
          <cell r="F1144" t="str">
            <v>UN</v>
          </cell>
          <cell r="G1144">
            <v>1</v>
          </cell>
          <cell r="H1144">
            <v>0.1</v>
          </cell>
          <cell r="I1144">
            <v>0.1</v>
          </cell>
        </row>
        <row r="1145">
          <cell r="D1145" t="str">
            <v>73965/9</v>
          </cell>
          <cell r="E1145" t="str">
            <v>ESCAVACAO MANUAL DE VALA EM LODO, DE 1,5 ATE 3M, EXCLUINDO ESGOTAMENTO/ESCORAMENTO.</v>
          </cell>
          <cell r="F1145" t="str">
            <v>M3</v>
          </cell>
          <cell r="G1145" t="str">
            <v/>
          </cell>
          <cell r="I1145">
            <v>168.70282</v>
          </cell>
        </row>
        <row r="1146">
          <cell r="D1146">
            <v>88316</v>
          </cell>
          <cell r="E1146" t="str">
            <v>SERVENTE COM ENCARGOS COMPLEMENTARES</v>
          </cell>
          <cell r="F1146" t="str">
            <v>H</v>
          </cell>
          <cell r="G1146">
            <v>10</v>
          </cell>
          <cell r="H1146">
            <v>16.870282</v>
          </cell>
          <cell r="I1146">
            <v>168.70282</v>
          </cell>
        </row>
        <row r="1147">
          <cell r="D1147">
            <v>55835</v>
          </cell>
          <cell r="E1147" t="str">
            <v>REATERRO INTERNO (EDIFICACOES) COMPACTADO MANUALMENTE</v>
          </cell>
          <cell r="F1147" t="str">
            <v>M3</v>
          </cell>
          <cell r="G1147" t="str">
            <v/>
          </cell>
          <cell r="I1147">
            <v>59.045986999999997</v>
          </cell>
        </row>
        <row r="1148">
          <cell r="D1148">
            <v>88316</v>
          </cell>
          <cell r="E1148" t="str">
            <v>SERVENTE COM ENCARGOS COMPLEMENTARES</v>
          </cell>
          <cell r="F1148" t="str">
            <v>H</v>
          </cell>
          <cell r="G1148">
            <v>3.5</v>
          </cell>
          <cell r="H1148">
            <v>16.870282</v>
          </cell>
          <cell r="I1148">
            <v>59.045986999999997</v>
          </cell>
        </row>
        <row r="1149">
          <cell r="D1149">
            <v>723</v>
          </cell>
          <cell r="E1149" t="str">
            <v>FORNECIMENTO E INSTALAÇÃO DE SAÍDA HORIZONTAL PARA ELETRODUTO 3/4" (REF. VL 33 VALEMAM OU SIMILAR)</v>
          </cell>
          <cell r="F1149" t="str">
            <v>UN</v>
          </cell>
          <cell r="I1149">
            <v>5.27785656</v>
          </cell>
        </row>
        <row r="1150">
          <cell r="D1150">
            <v>2003</v>
          </cell>
          <cell r="E1150" t="str">
            <v>SAÍDA HORIZONTAL PARA ELETRODUTO 3/4" (REF. VL 33 VALEMAM OU SIMILAR)</v>
          </cell>
          <cell r="F1150" t="str">
            <v>UN</v>
          </cell>
          <cell r="G1150">
            <v>1</v>
          </cell>
          <cell r="H1150">
            <v>2.5499999999999998</v>
          </cell>
          <cell r="I1150">
            <v>2.5499999999999998</v>
          </cell>
        </row>
        <row r="1151">
          <cell r="D1151">
            <v>88316</v>
          </cell>
          <cell r="E1151" t="str">
            <v>SERVENTE COM ENCARGOS COMPLEMENTARES</v>
          </cell>
          <cell r="F1151" t="str">
            <v>H</v>
          </cell>
          <cell r="G1151">
            <v>0.06</v>
          </cell>
          <cell r="H1151">
            <v>16.870282</v>
          </cell>
          <cell r="I1151">
            <v>1.01221692</v>
          </cell>
        </row>
        <row r="1152">
          <cell r="D1152">
            <v>88264</v>
          </cell>
          <cell r="E1152" t="str">
            <v>ELETRICISTA COM ENCARGOS COMPLEMENTARES</v>
          </cell>
          <cell r="F1152" t="str">
            <v>H</v>
          </cell>
          <cell r="G1152">
            <v>0.06</v>
          </cell>
          <cell r="H1152">
            <v>28.593994000000002</v>
          </cell>
          <cell r="I1152">
            <v>1.71563964</v>
          </cell>
        </row>
        <row r="1153">
          <cell r="D1153">
            <v>724</v>
          </cell>
          <cell r="E1153" t="str">
            <v>FORNECIMENTO E INSTALAÇÃO DE SAÍDA HORIZONTAL PARA ELETRODUTO 1" (REF. VL 33 VALEMAM OU SIMILAR)</v>
          </cell>
          <cell r="F1153" t="str">
            <v>UN</v>
          </cell>
          <cell r="I1153">
            <v>7.0557131200000001</v>
          </cell>
        </row>
        <row r="1154">
          <cell r="D1154">
            <v>2001</v>
          </cell>
          <cell r="E1154" t="str">
            <v>SAÍDA HORIZONTAL PARA ELETRODUTO 1" (REF. VL 33 VALEMAM OU SIMILAR)</v>
          </cell>
          <cell r="F1154" t="str">
            <v>UN</v>
          </cell>
          <cell r="G1154">
            <v>1</v>
          </cell>
          <cell r="H1154">
            <v>1.6</v>
          </cell>
          <cell r="I1154">
            <v>1.6</v>
          </cell>
        </row>
        <row r="1155">
          <cell r="D1155">
            <v>88316</v>
          </cell>
          <cell r="E1155" t="str">
            <v>SERVENTE COM ENCARGOS COMPLEMENTARES</v>
          </cell>
          <cell r="F1155" t="str">
            <v>H</v>
          </cell>
          <cell r="G1155">
            <v>0.12</v>
          </cell>
          <cell r="H1155">
            <v>16.870282</v>
          </cell>
          <cell r="I1155">
            <v>2.0244338399999999</v>
          </cell>
        </row>
        <row r="1156">
          <cell r="D1156">
            <v>88264</v>
          </cell>
          <cell r="E1156" t="str">
            <v>ELETRICISTA COM ENCARGOS COMPLEMENTARES</v>
          </cell>
          <cell r="F1156" t="str">
            <v>H</v>
          </cell>
          <cell r="G1156">
            <v>0.12</v>
          </cell>
          <cell r="H1156">
            <v>28.593994000000002</v>
          </cell>
          <cell r="I1156">
            <v>3.43127928</v>
          </cell>
        </row>
        <row r="1157">
          <cell r="D1157">
            <v>7384</v>
          </cell>
          <cell r="E1157" t="str">
            <v>FIXAÇÃO DE ELETROCALHAS COM VERGALHÃO (TIRANTE) COM ROSCA TOTAL, DIÂM = 1/4" X 1000MM (MARVITEC REF. 1431 OU SIMILAR)</v>
          </cell>
          <cell r="F1157" t="str">
            <v>M</v>
          </cell>
          <cell r="I1157">
            <v>22.839282799999999</v>
          </cell>
        </row>
        <row r="1158">
          <cell r="D1158">
            <v>88316</v>
          </cell>
          <cell r="E1158" t="str">
            <v>SERVENTE COM ENCARGOS COMPLEMENTARES</v>
          </cell>
          <cell r="F1158" t="str">
            <v>H</v>
          </cell>
          <cell r="G1158">
            <v>0.3</v>
          </cell>
          <cell r="H1158">
            <v>16.870282</v>
          </cell>
          <cell r="I1158">
            <v>5.0610846</v>
          </cell>
        </row>
        <row r="1159">
          <cell r="D1159">
            <v>88264</v>
          </cell>
          <cell r="E1159" t="str">
            <v>ELETRICISTA COM ENCARGOS COMPLEMENTARES</v>
          </cell>
          <cell r="F1159" t="str">
            <v>H</v>
          </cell>
          <cell r="G1159">
            <v>0.3</v>
          </cell>
          <cell r="H1159">
            <v>28.593994000000002</v>
          </cell>
          <cell r="I1159">
            <v>8.578198200000001</v>
          </cell>
        </row>
        <row r="1160">
          <cell r="D1160">
            <v>2234</v>
          </cell>
          <cell r="E1160" t="str">
            <v>VERGALHÃO (TIRANTE) COM ROSCA TOTAL Ø 1/4" X 1000MM ( MARVITEC REF. 1431 OU SIMILAR)</v>
          </cell>
          <cell r="F1160" t="str">
            <v>UN</v>
          </cell>
          <cell r="G1160">
            <v>1</v>
          </cell>
          <cell r="H1160">
            <v>9.1999999999999993</v>
          </cell>
          <cell r="I1160">
            <v>9.1999999999999993</v>
          </cell>
        </row>
        <row r="1161">
          <cell r="E1161" t="str">
            <v>LUMINÁRIAS</v>
          </cell>
        </row>
        <row r="1162">
          <cell r="D1162">
            <v>524</v>
          </cell>
          <cell r="E1162" t="str">
            <v>LUMINÁRIA FLUORESCENTE TUBULAR 2 X 20W/ 127V, COMPLETA</v>
          </cell>
          <cell r="F1162" t="str">
            <v>UN</v>
          </cell>
          <cell r="I1162">
            <v>118.4907036</v>
          </cell>
        </row>
        <row r="1163">
          <cell r="D1163">
            <v>1395</v>
          </cell>
          <cell r="E1163" t="str">
            <v>LUMINÁRIA TUBULAR 2 X 20W (LUMIFLEX OU SIMILAR)</v>
          </cell>
          <cell r="F1163" t="str">
            <v>UN</v>
          </cell>
          <cell r="G1163">
            <v>1</v>
          </cell>
          <cell r="H1163">
            <v>45.8</v>
          </cell>
          <cell r="I1163">
            <v>45.8</v>
          </cell>
        </row>
        <row r="1164">
          <cell r="D1164">
            <v>1912</v>
          </cell>
          <cell r="E1164" t="str">
            <v>REATOR ELETRÔNICO FATOR DE POTÊNCIA 0,95 PARA LÂMPADA FLUORESCENTE 2 X 20W</v>
          </cell>
          <cell r="F1164" t="str">
            <v>UN</v>
          </cell>
          <cell r="G1164">
            <v>1</v>
          </cell>
          <cell r="H1164">
            <v>13</v>
          </cell>
          <cell r="I1164">
            <v>13</v>
          </cell>
        </row>
        <row r="1165">
          <cell r="D1165">
            <v>88264</v>
          </cell>
          <cell r="E1165" t="str">
            <v>ELETRICISTA COM ENCARGOS COMPLEMENTARES</v>
          </cell>
          <cell r="F1165" t="str">
            <v>H</v>
          </cell>
          <cell r="G1165">
            <v>1.1000000000000001</v>
          </cell>
          <cell r="H1165">
            <v>28.593994000000002</v>
          </cell>
          <cell r="I1165">
            <v>31.453393400000007</v>
          </cell>
        </row>
        <row r="1166">
          <cell r="D1166">
            <v>3753</v>
          </cell>
          <cell r="E1166" t="str">
            <v>LÂMPADA FLUORESCENTE TUBULAR T10, DE 20 OU 40 W, BIVOLT</v>
          </cell>
          <cell r="F1166" t="str">
            <v>UN</v>
          </cell>
          <cell r="G1166">
            <v>2</v>
          </cell>
          <cell r="H1166" t="str">
            <v>4,84</v>
          </cell>
          <cell r="I1166">
            <v>9.68</v>
          </cell>
        </row>
        <row r="1167">
          <cell r="D1167">
            <v>88316</v>
          </cell>
          <cell r="E1167" t="str">
            <v>SERVENTE COM ENCARGOS COMPLEMENTARES</v>
          </cell>
          <cell r="F1167" t="str">
            <v>H</v>
          </cell>
          <cell r="G1167">
            <v>1.1000000000000001</v>
          </cell>
          <cell r="H1167">
            <v>16.870282</v>
          </cell>
          <cell r="I1167">
            <v>18.5573102</v>
          </cell>
        </row>
        <row r="1168">
          <cell r="D1168">
            <v>10919</v>
          </cell>
          <cell r="E1168" t="str">
            <v>Arandela de uso interno, em alumínio, com difusor em vidro fosco, branca ou preta, ref. AD-104, da Aladin ou similar</v>
          </cell>
          <cell r="F1168" t="str">
            <v>UND</v>
          </cell>
          <cell r="I1168">
            <v>88.405710400000004</v>
          </cell>
        </row>
        <row r="1169">
          <cell r="D1169">
            <v>4675</v>
          </cell>
          <cell r="E1169" t="str">
            <v>Lâmpada fluorescente eletronica PL 15W / 127v (compacta integrada)</v>
          </cell>
          <cell r="F1169" t="str">
            <v>UND</v>
          </cell>
          <cell r="G1169">
            <v>1</v>
          </cell>
          <cell r="H1169">
            <v>7.3</v>
          </cell>
          <cell r="I1169">
            <v>7.3</v>
          </cell>
        </row>
        <row r="1170">
          <cell r="D1170">
            <v>11851</v>
          </cell>
          <cell r="E1170" t="str">
            <v>Arandela de uso interno, em alumínio, com difusor em vidro fosco, branca ou preta, ref. AD-104, da Aladin ou similar</v>
          </cell>
          <cell r="F1170" t="str">
            <v>UND</v>
          </cell>
          <cell r="G1170">
            <v>1</v>
          </cell>
          <cell r="H1170">
            <v>62.92</v>
          </cell>
          <cell r="I1170">
            <v>62.92</v>
          </cell>
        </row>
        <row r="1171">
          <cell r="D1171">
            <v>88264</v>
          </cell>
          <cell r="E1171" t="str">
            <v>ELETRICISTA COM ENCARGOS COMPLEMENTARES</v>
          </cell>
          <cell r="F1171" t="str">
            <v>H</v>
          </cell>
          <cell r="G1171">
            <v>0.4</v>
          </cell>
          <cell r="H1171">
            <v>28.593994000000002</v>
          </cell>
          <cell r="I1171">
            <v>11.437597600000002</v>
          </cell>
        </row>
        <row r="1172">
          <cell r="D1172">
            <v>88316</v>
          </cell>
          <cell r="E1172" t="str">
            <v>SERVENTE COM ENCARGOS COMPLEMENTARES</v>
          </cell>
          <cell r="F1172" t="str">
            <v>H</v>
          </cell>
          <cell r="G1172">
            <v>0.4</v>
          </cell>
          <cell r="H1172">
            <v>16.870282</v>
          </cell>
          <cell r="I1172">
            <v>6.7481128000000004</v>
          </cell>
        </row>
        <row r="1173">
          <cell r="E1173" t="str">
            <v xml:space="preserve">Projetor de LED, 101W, em ligas de aluminio, lentes em policarbonato, com tensão de entrada entre 90 até 305VCA, classe de proteção IP67, ang.feixe 45°/80°,temp de cor 5000K, IRC&gt;70%, v.útil 50.000 horas, linha Pro-Light da Ledstar-Unicoba ou similar 
un
</v>
          </cell>
          <cell r="F1173" t="str">
            <v>M2</v>
          </cell>
          <cell r="I1173">
            <v>1270.666414</v>
          </cell>
        </row>
        <row r="1174">
          <cell r="D1174">
            <v>10645</v>
          </cell>
          <cell r="E1174" t="str">
            <v>Projetor de LED, 101W, em ligas de aluminio, lentes em policarbonato, com tensão de entrada entre 90 até 305VCA, classe de proteção IP67, ang.feixe 45°/80°,temp de cor 5000K, IRC&gt;70%, v.útil 50.000 horas, linha Pro-Light da Ledstar-Unicoba ou similar</v>
          </cell>
          <cell r="F1174" t="str">
            <v>H</v>
          </cell>
          <cell r="G1174">
            <v>1</v>
          </cell>
          <cell r="H1174">
            <v>1202.47</v>
          </cell>
          <cell r="I1174">
            <v>1202.47</v>
          </cell>
        </row>
        <row r="1175">
          <cell r="D1175">
            <v>88264</v>
          </cell>
          <cell r="E1175" t="str">
            <v>ELETRICISTA COM ENCARGOS COMPLEMENTARES</v>
          </cell>
          <cell r="F1175" t="str">
            <v>H</v>
          </cell>
          <cell r="G1175">
            <v>1.5</v>
          </cell>
          <cell r="H1175">
            <v>28.593994000000002</v>
          </cell>
          <cell r="I1175">
            <v>42.890991</v>
          </cell>
        </row>
        <row r="1176">
          <cell r="D1176">
            <v>88316</v>
          </cell>
          <cell r="E1176" t="str">
            <v>SERVENTE COM ENCARGOS COMPLEMENTARES</v>
          </cell>
          <cell r="F1176" t="str">
            <v>H</v>
          </cell>
          <cell r="G1176">
            <v>1.5</v>
          </cell>
          <cell r="H1176">
            <v>16.870282</v>
          </cell>
          <cell r="I1176">
            <v>25.305422999999998</v>
          </cell>
        </row>
        <row r="1177">
          <cell r="E1177" t="str">
            <v>INTERRUPTORES / TOMADAS / CONDULETES E OUTROS</v>
          </cell>
        </row>
        <row r="1178">
          <cell r="D1178">
            <v>8896</v>
          </cell>
          <cell r="E1178" t="str">
            <v>CAIXA DE PASSAGEM PVC 15 X 15 X 8CM PARA ELETRICA, TIPO AQUATIC OU SIMILAR</v>
          </cell>
          <cell r="F1178" t="str">
            <v>UN</v>
          </cell>
          <cell r="I1178">
            <v>31.985710400000002</v>
          </cell>
        </row>
        <row r="1179">
          <cell r="D1179">
            <v>469</v>
          </cell>
          <cell r="E1179" t="str">
            <v>CAIXA DE PASSAGEM PVC 15 X 15 X 8CM PARA ELETRICA, TIPO AQUATIC OU SIMILAR</v>
          </cell>
          <cell r="F1179" t="str">
            <v>UN</v>
          </cell>
          <cell r="G1179">
            <v>1</v>
          </cell>
          <cell r="H1179">
            <v>13.8</v>
          </cell>
          <cell r="I1179">
            <v>13.8</v>
          </cell>
        </row>
        <row r="1180">
          <cell r="D1180">
            <v>88264</v>
          </cell>
          <cell r="E1180" t="str">
            <v>ELETRICISTA COM ENCARGOS COMPLEMENTARES</v>
          </cell>
          <cell r="F1180" t="str">
            <v>H</v>
          </cell>
          <cell r="G1180">
            <v>0.4</v>
          </cell>
          <cell r="H1180">
            <v>28.593994000000002</v>
          </cell>
          <cell r="I1180">
            <v>11.437597600000002</v>
          </cell>
        </row>
        <row r="1181">
          <cell r="D1181">
            <v>88316</v>
          </cell>
          <cell r="E1181" t="str">
            <v>SERVENTE COM ENCARGOS COMPLEMENTARES</v>
          </cell>
          <cell r="F1181" t="str">
            <v>H</v>
          </cell>
          <cell r="G1181">
            <v>0.4</v>
          </cell>
          <cell r="H1181">
            <v>16.870282</v>
          </cell>
          <cell r="I1181">
            <v>6.7481128000000004</v>
          </cell>
        </row>
        <row r="1182">
          <cell r="D1182">
            <v>83448</v>
          </cell>
          <cell r="E1182" t="str">
            <v>CAIXA DE PASSAGEM EM ALVENARIA COM TAMPA DE CONCRETO 50X50X50CM.</v>
          </cell>
          <cell r="F1182" t="str">
            <v>UN</v>
          </cell>
          <cell r="I1182">
            <v>276.73654298000002</v>
          </cell>
        </row>
        <row r="1183">
          <cell r="D1183">
            <v>88309</v>
          </cell>
          <cell r="E1183" t="str">
            <v>PEDREIRO COM ENCARGOS COMPLEMENTARES</v>
          </cell>
          <cell r="F1183" t="str">
            <v>H</v>
          </cell>
          <cell r="G1183">
            <v>3.8</v>
          </cell>
          <cell r="H1183">
            <v>26.849394</v>
          </cell>
          <cell r="I1183">
            <v>102.02769719999999</v>
          </cell>
        </row>
        <row r="1184">
          <cell r="D1184">
            <v>88316</v>
          </cell>
          <cell r="E1184" t="str">
            <v>SERVENTE COM ENCARGOS COMPLEMENTARES</v>
          </cell>
          <cell r="F1184" t="str">
            <v>H</v>
          </cell>
          <cell r="G1184">
            <v>6.04</v>
          </cell>
          <cell r="H1184">
            <v>16.870282</v>
          </cell>
          <cell r="I1184">
            <v>101.89650328</v>
          </cell>
        </row>
        <row r="1185">
          <cell r="D1185">
            <v>39</v>
          </cell>
          <cell r="E1185" t="str">
            <v>ACO CA-60, 5,0 MM, VERGALHAO</v>
          </cell>
          <cell r="F1185" t="str">
            <v>KG</v>
          </cell>
          <cell r="G1185">
            <v>0.875</v>
          </cell>
          <cell r="H1185" t="str">
            <v>3,56</v>
          </cell>
          <cell r="I1185">
            <v>3.1150000000000002</v>
          </cell>
        </row>
        <row r="1186">
          <cell r="D1186">
            <v>367</v>
          </cell>
          <cell r="E1186" t="str">
            <v>AREIA GROSSA - POSTO JAZIDA/FORNECEDOR (RETIRADO NA JAZIDA, SEM TRANSPORTE)</v>
          </cell>
          <cell r="F1186" t="str">
            <v>M3</v>
          </cell>
          <cell r="G1186">
            <v>8.1899999999999994E-3</v>
          </cell>
          <cell r="H1186" t="str">
            <v>65,75</v>
          </cell>
          <cell r="I1186">
            <v>0.53849249999999993</v>
          </cell>
        </row>
        <row r="1187">
          <cell r="D1187">
            <v>370</v>
          </cell>
          <cell r="E1187" t="str">
            <v>AREIA MEDIA - POSTO JAZIDA/FORNECEDOR (RETIRADO NA JAZIDA, SEM TRANSPORTE)</v>
          </cell>
          <cell r="F1187" t="str">
            <v>M3</v>
          </cell>
          <cell r="G1187">
            <v>0.1</v>
          </cell>
          <cell r="H1187" t="str">
            <v>65,00</v>
          </cell>
          <cell r="I1187">
            <v>6.5</v>
          </cell>
        </row>
        <row r="1188">
          <cell r="D1188">
            <v>1106</v>
          </cell>
          <cell r="E1188" t="str">
            <v>CAL HIDRATADA CH-I PARA ARGAMASSAS</v>
          </cell>
          <cell r="F1188" t="str">
            <v>KG</v>
          </cell>
          <cell r="G1188">
            <v>8.25</v>
          </cell>
          <cell r="H1188" t="str">
            <v>0,90</v>
          </cell>
          <cell r="I1188">
            <v>7.4249999999999998</v>
          </cell>
        </row>
        <row r="1189">
          <cell r="D1189">
            <v>1358</v>
          </cell>
          <cell r="E1189" t="str">
            <v>CHAPA DE MADEIRA COMPENSADA RESINADA PARA FORMA DE CONCRETO, DE *2,2 X 1,1* M, E = 17 MM</v>
          </cell>
          <cell r="F1189" t="str">
            <v>M2</v>
          </cell>
          <cell r="G1189">
            <v>0.1</v>
          </cell>
          <cell r="H1189" t="str">
            <v>19,66</v>
          </cell>
          <cell r="I1189">
            <v>1.9660000000000002</v>
          </cell>
        </row>
        <row r="1190">
          <cell r="D1190">
            <v>1379</v>
          </cell>
          <cell r="E1190" t="str">
            <v>CIMENTO PORTLAND COMPOSTO CP II-32</v>
          </cell>
          <cell r="F1190" t="str">
            <v>KG</v>
          </cell>
          <cell r="G1190">
            <v>24.09</v>
          </cell>
          <cell r="H1190" t="str">
            <v>0,51</v>
          </cell>
          <cell r="I1190">
            <v>12.2859</v>
          </cell>
        </row>
        <row r="1191">
          <cell r="D1191">
            <v>4718</v>
          </cell>
          <cell r="E1191" t="str">
            <v>PEDRA BRITADA N. 2 (19 A 38 MM) POSTO PEDREIRA/FORNECEDOR, SEM FRETE</v>
          </cell>
          <cell r="F1191" t="str">
            <v>M3</v>
          </cell>
          <cell r="G1191">
            <v>9.4900000000000002E-3</v>
          </cell>
          <cell r="H1191" t="str">
            <v>55,00</v>
          </cell>
          <cell r="I1191">
            <v>0.52195000000000003</v>
          </cell>
        </row>
        <row r="1192">
          <cell r="D1192">
            <v>4722</v>
          </cell>
          <cell r="E1192" t="str">
            <v>PEDRA BRITADA N. 3 (38 A 50 MM) POSTO PEDREIRA/FORNECEDOR, SEM FRETE</v>
          </cell>
          <cell r="F1192" t="str">
            <v>M3</v>
          </cell>
          <cell r="G1192">
            <v>8.0000000000000002E-3</v>
          </cell>
          <cell r="H1192" t="str">
            <v>55,00</v>
          </cell>
          <cell r="I1192">
            <v>0.44</v>
          </cell>
        </row>
        <row r="1193">
          <cell r="D1193">
            <v>7258</v>
          </cell>
          <cell r="E1193" t="str">
            <v>TIJOLO CERAMICO MACICO *5 X 10 X 20* CM</v>
          </cell>
          <cell r="F1193" t="str">
            <v>UN</v>
          </cell>
          <cell r="G1193">
            <v>138</v>
          </cell>
          <cell r="H1193" t="str">
            <v>0,29</v>
          </cell>
          <cell r="I1193">
            <v>40.019999999999996</v>
          </cell>
        </row>
        <row r="1194">
          <cell r="D1194">
            <v>91940</v>
          </cell>
          <cell r="E1194" t="str">
            <v>CAIXA RETANGULAR 4" X 2" MÉDIA (1,30 M DO PISO), PVC, INSTALADA EM PAREDE - FORNECIMENTO E INSTALAÇÃO. AF_12/2015</v>
          </cell>
          <cell r="F1194" t="str">
            <v>UN</v>
          </cell>
          <cell r="G1194" t="str">
            <v/>
          </cell>
          <cell r="I1194">
            <v>14.275977022224001</v>
          </cell>
        </row>
        <row r="1195">
          <cell r="D1195">
            <v>88247</v>
          </cell>
          <cell r="E1195" t="str">
            <v>AUXILIAR DE ELETRICISTA COM ENCARGOS COMPLEMENTARES</v>
          </cell>
          <cell r="F1195" t="str">
            <v>H</v>
          </cell>
          <cell r="G1195">
            <v>0.247</v>
          </cell>
          <cell r="H1195">
            <v>21.476025999999997</v>
          </cell>
          <cell r="I1195">
            <v>5.3045784219999996</v>
          </cell>
        </row>
        <row r="1196">
          <cell r="D1196">
            <v>88264</v>
          </cell>
          <cell r="E1196" t="str">
            <v>ELETRICISTA COM ENCARGOS COMPLEMENTARES</v>
          </cell>
          <cell r="F1196" t="str">
            <v>H</v>
          </cell>
          <cell r="G1196">
            <v>0.247</v>
          </cell>
          <cell r="H1196">
            <v>28.593994000000002</v>
          </cell>
          <cell r="I1196">
            <v>7.0627165180000002</v>
          </cell>
        </row>
        <row r="1197">
          <cell r="D1197">
            <v>370</v>
          </cell>
          <cell r="E1197" t="str">
            <v>AREIA MEDIA - POSTO JAZIDA/FORNECEDOR (RETIRADO NA JAZIDA, SEM TRANSPORTE)</v>
          </cell>
          <cell r="F1197" t="str">
            <v>M3</v>
          </cell>
          <cell r="G1197">
            <v>1.0349999999999999E-3</v>
          </cell>
          <cell r="H1197" t="str">
            <v>65,00</v>
          </cell>
          <cell r="I1197">
            <v>6.7274999999999988E-2</v>
          </cell>
        </row>
        <row r="1198">
          <cell r="D1198">
            <v>1379</v>
          </cell>
          <cell r="E1198" t="str">
            <v>CIMENTO PORTLAND COMPOSTO CP II-32</v>
          </cell>
          <cell r="F1198" t="str">
            <v>KG</v>
          </cell>
          <cell r="G1198">
            <v>0.39735899999999996</v>
          </cell>
          <cell r="H1198" t="str">
            <v>0,51</v>
          </cell>
          <cell r="I1198">
            <v>0.20265308999999998</v>
          </cell>
        </row>
        <row r="1199">
          <cell r="D1199">
            <v>88316</v>
          </cell>
          <cell r="E1199" t="str">
            <v>SERVENTE COM ENCARGOS COMPLEMENTARES</v>
          </cell>
          <cell r="F1199" t="str">
            <v>H</v>
          </cell>
          <cell r="G1199">
            <v>7.6319999999999999E-3</v>
          </cell>
          <cell r="H1199">
            <v>16.870282</v>
          </cell>
          <cell r="I1199">
            <v>0.128753992224</v>
          </cell>
        </row>
        <row r="1200">
          <cell r="D1200">
            <v>1872</v>
          </cell>
          <cell r="E1200" t="str">
            <v>CAIXA DE PASSAGEM, EM PVC, DE 4" X 2", PARA ELETRODUTO FLEXIVEL CORRUGADO</v>
          </cell>
          <cell r="F1200" t="str">
            <v>UN</v>
          </cell>
          <cell r="G1200">
            <v>1</v>
          </cell>
          <cell r="H1200" t="str">
            <v>1,51</v>
          </cell>
          <cell r="I1200">
            <v>1.51</v>
          </cell>
        </row>
        <row r="1201">
          <cell r="D1201">
            <v>95818</v>
          </cell>
          <cell r="E1201" t="str">
            <v>CONDULETE DE PVC, TIPO X, PARA ELETRODUTO DE PVC SOLDÁVEL DN 32 MM (1''), APARENTE - FORNECIMENTO E INSTALAÇÃO. AF_11/2016</v>
          </cell>
          <cell r="F1201" t="str">
            <v>UN</v>
          </cell>
          <cell r="G1201" t="str">
            <v/>
          </cell>
          <cell r="I1201">
            <v>36.354113744000003</v>
          </cell>
        </row>
        <row r="1202">
          <cell r="D1202">
            <v>88247</v>
          </cell>
          <cell r="E1202" t="str">
            <v>AUXILIAR DE ELETRICISTA COM ENCARGOS COMPLEMENTARES</v>
          </cell>
          <cell r="F1202" t="str">
            <v>H</v>
          </cell>
          <cell r="G1202">
            <v>0.48720000000000002</v>
          </cell>
          <cell r="H1202">
            <v>21.476025999999997</v>
          </cell>
          <cell r="I1202">
            <v>10.4631198672</v>
          </cell>
        </row>
        <row r="1203">
          <cell r="D1203">
            <v>88264</v>
          </cell>
          <cell r="E1203" t="str">
            <v>ELETRICISTA COM ENCARGOS COMPLEMENTARES</v>
          </cell>
          <cell r="F1203" t="str">
            <v>H</v>
          </cell>
          <cell r="G1203">
            <v>0.48720000000000002</v>
          </cell>
          <cell r="H1203">
            <v>28.593994000000002</v>
          </cell>
          <cell r="I1203">
            <v>13.930993876800002</v>
          </cell>
        </row>
        <row r="1204">
          <cell r="D1204">
            <v>11950</v>
          </cell>
          <cell r="E1204" t="str">
            <v>BUCHA DE NYLON SEM ABA S6, COM PARAFUSO DE 4,20 X 40 MM EM ACO ZINCADO COM ROSCA SOBERBA, CABECA CHATA E FENDA PHILLIPS</v>
          </cell>
          <cell r="F1204" t="str">
            <v>UN</v>
          </cell>
          <cell r="G1204">
            <v>2</v>
          </cell>
          <cell r="H1204" t="str">
            <v>0,16</v>
          </cell>
          <cell r="I1204">
            <v>0.32</v>
          </cell>
        </row>
        <row r="1205">
          <cell r="D1205">
            <v>39345</v>
          </cell>
          <cell r="E1205" t="str">
            <v>CONDULETE EM PVC, TIPO "X", SEM TAMPA, DE 1"</v>
          </cell>
          <cell r="F1205" t="str">
            <v>UN</v>
          </cell>
          <cell r="G1205">
            <v>1</v>
          </cell>
          <cell r="H1205" t="str">
            <v>11,64</v>
          </cell>
          <cell r="I1205">
            <v>11.64</v>
          </cell>
        </row>
        <row r="1206">
          <cell r="D1206">
            <v>95802</v>
          </cell>
          <cell r="E1206" t="str">
            <v>CONDULETE DE ALUMÍNIO, TIPO X, PARA ELETRODUTO DE FERRO GALVANIZADO DN 25 MM (1''), APARENTE - FORNECIMENTO E INSTALAÇÃO. AF_11/2016_P</v>
          </cell>
          <cell r="F1206" t="str">
            <v>UN</v>
          </cell>
          <cell r="G1206" t="str">
            <v/>
          </cell>
          <cell r="I1206">
            <v>39.182705769999998</v>
          </cell>
        </row>
        <row r="1207">
          <cell r="D1207">
            <v>88247</v>
          </cell>
          <cell r="E1207" t="str">
            <v>AUXILIAR DE ELETRICISTA COM ENCARGOS COMPLEMENTARES</v>
          </cell>
          <cell r="F1207" t="str">
            <v>H</v>
          </cell>
          <cell r="G1207">
            <v>0.53849999999999998</v>
          </cell>
          <cell r="H1207">
            <v>21.476025999999997</v>
          </cell>
          <cell r="I1207">
            <v>11.564840000999999</v>
          </cell>
        </row>
        <row r="1208">
          <cell r="D1208">
            <v>88264</v>
          </cell>
          <cell r="E1208" t="str">
            <v>ELETRICISTA COM ENCARGOS COMPLEMENTARES</v>
          </cell>
          <cell r="F1208" t="str">
            <v>H</v>
          </cell>
          <cell r="G1208">
            <v>0.53849999999999998</v>
          </cell>
          <cell r="H1208">
            <v>28.593994000000002</v>
          </cell>
          <cell r="I1208">
            <v>15.397865769000001</v>
          </cell>
        </row>
        <row r="1209">
          <cell r="D1209">
            <v>2581</v>
          </cell>
          <cell r="E1209" t="str">
            <v>CONDULETE DE ALUMINIO TIPO X, PARA ELETRODUTO ROSCAVEL DE 1", COM TAMPA CEGA</v>
          </cell>
          <cell r="F1209" t="str">
            <v>UN</v>
          </cell>
          <cell r="G1209">
            <v>1</v>
          </cell>
          <cell r="H1209" t="str">
            <v>11,90</v>
          </cell>
          <cell r="I1209">
            <v>11.9</v>
          </cell>
        </row>
        <row r="1210">
          <cell r="D1210">
            <v>11950</v>
          </cell>
          <cell r="E1210" t="str">
            <v>BUCHA DE NYLON SEM ABA S6, COM PARAFUSO DE 4,20 X 40 MM EM ACO ZINCADO COM ROSCA SOBERBA, CABECA CHATA E FENDA PHILLIPS</v>
          </cell>
          <cell r="F1210" t="str">
            <v>UN</v>
          </cell>
          <cell r="G1210">
            <v>2</v>
          </cell>
          <cell r="H1210" t="str">
            <v>0,16</v>
          </cell>
          <cell r="I1210">
            <v>0.32</v>
          </cell>
        </row>
        <row r="1211">
          <cell r="D1211">
            <v>11815</v>
          </cell>
          <cell r="E1211" t="str">
            <v>CONDULETE EM ALUMINIO TIPO "C" DE 2"</v>
          </cell>
          <cell r="F1211" t="str">
            <v>UN</v>
          </cell>
          <cell r="I1211">
            <v>46.321782120000002</v>
          </cell>
        </row>
        <row r="1212">
          <cell r="D1212">
            <v>3895</v>
          </cell>
          <cell r="E1212" t="str">
            <v>CONDULETE TIPO "C" DE 2" EM ALUMINIO FUNDIDO A PROVA DE TEMPO, GASES, VAPORES E PÓS</v>
          </cell>
          <cell r="F1212" t="str">
            <v>UN</v>
          </cell>
          <cell r="G1212">
            <v>1</v>
          </cell>
          <cell r="H1212">
            <v>29.5</v>
          </cell>
          <cell r="I1212">
            <v>29.5</v>
          </cell>
        </row>
        <row r="1213">
          <cell r="D1213">
            <v>88264</v>
          </cell>
          <cell r="E1213" t="str">
            <v>ELETRICISTA COM ENCARGOS COMPLEMENTARES</v>
          </cell>
          <cell r="F1213" t="str">
            <v>H</v>
          </cell>
          <cell r="G1213">
            <v>0.37</v>
          </cell>
          <cell r="H1213">
            <v>28.593994000000002</v>
          </cell>
          <cell r="I1213">
            <v>10.579777780000001</v>
          </cell>
        </row>
        <row r="1214">
          <cell r="D1214">
            <v>88316</v>
          </cell>
          <cell r="E1214" t="str">
            <v>SERVENTE COMENCARGOS COMPLEMENTARES</v>
          </cell>
          <cell r="F1214" t="str">
            <v>H</v>
          </cell>
          <cell r="G1214">
            <v>0.37</v>
          </cell>
          <cell r="H1214">
            <v>16.870282</v>
          </cell>
          <cell r="I1214">
            <v>6.2420043399999994</v>
          </cell>
        </row>
        <row r="1215">
          <cell r="D1215">
            <v>95817</v>
          </cell>
          <cell r="E1215" t="str">
            <v>CONDULETE DE PVC, TIPO X, PARA ELETRODUTO DE PVC SOLDÁVEL DN 25 MM (3/4''), APARENTE - FORNECIMENTO E INSTALAÇÃO. AF_11/2016</v>
          </cell>
          <cell r="F1215" t="str">
            <v>UN</v>
          </cell>
          <cell r="G1215" t="str">
            <v/>
          </cell>
          <cell r="I1215">
            <v>31.041340951999999</v>
          </cell>
        </row>
        <row r="1216">
          <cell r="D1216">
            <v>88247</v>
          </cell>
          <cell r="E1216" t="str">
            <v>AUXILIAR DE ELETRICISTA COM ENCARGOS COMPLEMENTARES</v>
          </cell>
          <cell r="F1216" t="str">
            <v>H</v>
          </cell>
          <cell r="G1216">
            <v>0.4476</v>
          </cell>
          <cell r="H1216">
            <v>21.476025999999997</v>
          </cell>
          <cell r="I1216">
            <v>9.6126692375999987</v>
          </cell>
        </row>
        <row r="1217">
          <cell r="D1217">
            <v>88264</v>
          </cell>
          <cell r="E1217" t="str">
            <v>ELETRICISTA COM ENCARGOS COMPLEMENTARES</v>
          </cell>
          <cell r="F1217" t="str">
            <v>H</v>
          </cell>
          <cell r="G1217">
            <v>0.4476</v>
          </cell>
          <cell r="H1217">
            <v>28.593994000000002</v>
          </cell>
          <cell r="I1217">
            <v>12.798671714400001</v>
          </cell>
        </row>
        <row r="1218">
          <cell r="D1218">
            <v>11950</v>
          </cell>
          <cell r="E1218" t="str">
            <v>BUCHA DE NYLON SEM ABA S6, COM PARAFUSO DE 4,20 X 40 MM EM ACO ZINCADO COM ROSCA SOBERBA, CABECA CHATA E FENDA PHILLIPS</v>
          </cell>
          <cell r="F1218" t="str">
            <v>UN</v>
          </cell>
          <cell r="G1218">
            <v>2</v>
          </cell>
          <cell r="H1218" t="str">
            <v>0,16</v>
          </cell>
          <cell r="I1218">
            <v>0.32</v>
          </cell>
        </row>
        <row r="1219">
          <cell r="D1219">
            <v>39344</v>
          </cell>
          <cell r="E1219" t="str">
            <v>CONDULETE EM PVC, TIPO "X", SEM TAMPA, DE 3/4"</v>
          </cell>
          <cell r="F1219" t="str">
            <v>UN</v>
          </cell>
          <cell r="G1219">
            <v>1</v>
          </cell>
          <cell r="H1219" t="str">
            <v>8,31</v>
          </cell>
          <cell r="I1219">
            <v>8.31</v>
          </cell>
        </row>
        <row r="1220">
          <cell r="D1220" t="str">
            <v>COMP 009</v>
          </cell>
          <cell r="E1220" t="str">
            <v>CONECTOR PARA CONDULETE MÚLTIPLO EM PVC TIPO TOP DA TIGRE OU SIMILAR (UNIDUTE) Ø3/4".</v>
          </cell>
          <cell r="F1220" t="str">
            <v>UN</v>
          </cell>
          <cell r="G1220" t="str">
            <v/>
          </cell>
          <cell r="I1220">
            <v>5.257002</v>
          </cell>
        </row>
        <row r="1221">
          <cell r="D1221">
            <v>88247</v>
          </cell>
          <cell r="E1221" t="str">
            <v>AUXILIAR DE ELETRICISTA COM ENCARGOS COMPLEMENTARES</v>
          </cell>
          <cell r="F1221" t="str">
            <v>H</v>
          </cell>
          <cell r="G1221">
            <v>0.1</v>
          </cell>
          <cell r="H1221">
            <v>21.476025999999997</v>
          </cell>
          <cell r="I1221">
            <v>2.1476025999999999</v>
          </cell>
        </row>
        <row r="1222">
          <cell r="D1222">
            <v>88264</v>
          </cell>
          <cell r="E1222" t="str">
            <v>ELETRICISTA COM ENCARGOS COMPLEMENTARES</v>
          </cell>
          <cell r="F1222" t="str">
            <v>H</v>
          </cell>
          <cell r="G1222">
            <v>0.1</v>
          </cell>
          <cell r="H1222">
            <v>28.593994000000002</v>
          </cell>
          <cell r="I1222">
            <v>2.8593994000000005</v>
          </cell>
        </row>
        <row r="1223">
          <cell r="D1223" t="str">
            <v>COT020</v>
          </cell>
          <cell r="E1223" t="str">
            <v>CONECTOR PARA CONDULETE MÚLTIPLO EM PVC TIPO TOP DA TIGRE OU SIMILAR (UNIDUTE) Ø3/4".</v>
          </cell>
          <cell r="F1223" t="str">
            <v>UN</v>
          </cell>
          <cell r="G1223">
            <v>1</v>
          </cell>
          <cell r="H1223">
            <v>0.25</v>
          </cell>
          <cell r="I1223">
            <v>0.25</v>
          </cell>
        </row>
        <row r="1224">
          <cell r="D1224" t="str">
            <v>COMP 010</v>
          </cell>
          <cell r="E1224" t="str">
            <v>CONECTOR PARA CONDULETE MÚLTIPLO EM PVC TIPO TOP DA TIGRE OU SIMILAR (UNIDUTE) Ø1".</v>
          </cell>
          <cell r="F1224" t="str">
            <v>UN</v>
          </cell>
          <cell r="G1224" t="str">
            <v/>
          </cell>
          <cell r="I1224">
            <v>4.9064276000000007</v>
          </cell>
        </row>
        <row r="1225">
          <cell r="D1225">
            <v>88316</v>
          </cell>
          <cell r="E1225" t="str">
            <v>SERVENTE COM ENCARGOS COMPLEMENTARES</v>
          </cell>
          <cell r="F1225" t="str">
            <v>H</v>
          </cell>
          <cell r="G1225">
            <v>0.1</v>
          </cell>
          <cell r="H1225">
            <v>16.870282</v>
          </cell>
          <cell r="I1225">
            <v>1.6870282000000001</v>
          </cell>
        </row>
        <row r="1226">
          <cell r="D1226">
            <v>88264</v>
          </cell>
          <cell r="E1226" t="str">
            <v>ELETRICISTA COM ENCARGOS COMPLEMENTARES</v>
          </cell>
          <cell r="F1226" t="str">
            <v>H</v>
          </cell>
          <cell r="G1226">
            <v>0.1</v>
          </cell>
          <cell r="H1226">
            <v>28.593994000000002</v>
          </cell>
          <cell r="I1226">
            <v>2.8593994000000005</v>
          </cell>
        </row>
        <row r="1227">
          <cell r="D1227" t="str">
            <v>COT021</v>
          </cell>
          <cell r="E1227" t="str">
            <v>CONECTOR PARA CONDULETE MÚLTIPLO EM PVC TIPO TOP DA TIGRE OU SIMILAR (UNIDUTE) Ø1".</v>
          </cell>
          <cell r="F1227" t="str">
            <v>UN</v>
          </cell>
          <cell r="G1227">
            <v>1</v>
          </cell>
          <cell r="H1227">
            <v>0.36</v>
          </cell>
          <cell r="I1227">
            <v>0.36</v>
          </cell>
        </row>
        <row r="1228">
          <cell r="D1228" t="str">
            <v>COMP 011</v>
          </cell>
          <cell r="E1228" t="str">
            <v>CONECTOR PARA CONDULETE MÚLTIPLO EM ALUMÍNIO Ø1".</v>
          </cell>
          <cell r="F1228" t="str">
            <v>UN</v>
          </cell>
          <cell r="G1228" t="str">
            <v/>
          </cell>
          <cell r="I1228">
            <v>6.4464275999999998</v>
          </cell>
        </row>
        <row r="1229">
          <cell r="D1229">
            <v>88316</v>
          </cell>
          <cell r="E1229" t="str">
            <v>SERVENTE COM ENCARGOS COMPLEMENTARES</v>
          </cell>
          <cell r="F1229" t="str">
            <v>H</v>
          </cell>
          <cell r="G1229">
            <v>0.1</v>
          </cell>
          <cell r="H1229">
            <v>16.870282</v>
          </cell>
          <cell r="I1229">
            <v>1.6870282000000001</v>
          </cell>
        </row>
        <row r="1230">
          <cell r="D1230">
            <v>88264</v>
          </cell>
          <cell r="E1230" t="str">
            <v>ELETRICISTA COM ENCARGOS COMPLEMENTARES</v>
          </cell>
          <cell r="F1230" t="str">
            <v>H</v>
          </cell>
          <cell r="G1230">
            <v>0.1</v>
          </cell>
          <cell r="H1230">
            <v>28.593994000000002</v>
          </cell>
          <cell r="I1230">
            <v>2.8593994000000005</v>
          </cell>
        </row>
        <row r="1231">
          <cell r="D1231" t="str">
            <v>COT022</v>
          </cell>
          <cell r="E1231" t="str">
            <v>CONECTOR PARA CONDULETE MÚLTIPLO EM PVC TIPO TOP DA TIGRE OU SIMILAR (UNIDUTE) Ø1".</v>
          </cell>
          <cell r="F1231" t="str">
            <v>UN</v>
          </cell>
          <cell r="G1231">
            <v>1</v>
          </cell>
          <cell r="H1231">
            <v>1.9</v>
          </cell>
          <cell r="I1231">
            <v>1.9</v>
          </cell>
        </row>
        <row r="1232">
          <cell r="D1232">
            <v>91959</v>
          </cell>
          <cell r="E1232" t="str">
            <v>INTERRUPTOR SIMPLES (2 MÓDULOS), 10A/250V, INCLUINDO SUPORTE E PLACA - FORNECIMENTO E INSTALAÇÃO. AF_12/2015</v>
          </cell>
          <cell r="F1232" t="str">
            <v>UN</v>
          </cell>
          <cell r="G1232" t="str">
            <v/>
          </cell>
          <cell r="I1232">
            <v>33.25</v>
          </cell>
        </row>
        <row r="1233">
          <cell r="D1233">
            <v>91946</v>
          </cell>
          <cell r="E1233" t="str">
            <v>SUPORTE PARAFUSADO COM PLACA DE ENCAIXE 4" X 2" MÉDIO (1,30 M DO PISO) PARA PONTO ELÉTRICO - FORNECIMENTO E INSTALAÇÃO. AF_12/2015</v>
          </cell>
          <cell r="F1233" t="str">
            <v>UN</v>
          </cell>
          <cell r="G1233">
            <v>1</v>
          </cell>
          <cell r="H1233" t="str">
            <v>6,37</v>
          </cell>
          <cell r="I1233">
            <v>6.37</v>
          </cell>
        </row>
        <row r="1234">
          <cell r="D1234">
            <v>91958</v>
          </cell>
          <cell r="E1234" t="str">
            <v>INTERRUPTOR SIMPLES (2 MÓDULOS), 10A/250V, SEM SUPORTE E SEM PLACA - FORNECIMENTO E INSTALAÇÃO. AF_12/2015</v>
          </cell>
          <cell r="F1234" t="str">
            <v>UN</v>
          </cell>
          <cell r="G1234">
            <v>1</v>
          </cell>
          <cell r="H1234" t="str">
            <v>26,88</v>
          </cell>
          <cell r="I1234">
            <v>26.88</v>
          </cell>
        </row>
        <row r="1235">
          <cell r="D1235">
            <v>91957</v>
          </cell>
          <cell r="E1235" t="str">
            <v>INTERRUPTOR SIMPLES (1 MODULO) COM INTERRUPTOR PARALELO (1 MODULO), 10A/ 250V, INCLUINDO SUPORTE E PLACA - FORNECIMENTO E INSTALAÇÃO. AF_12/2015</v>
          </cell>
          <cell r="F1235" t="str">
            <v>UN</v>
          </cell>
          <cell r="I1235">
            <v>38.229999999999997</v>
          </cell>
        </row>
        <row r="1236">
          <cell r="D1236">
            <v>91946</v>
          </cell>
          <cell r="E1236" t="str">
            <v>SUPORTE PARAFUSADO COM  PLACA DE ENCAIXE 4" X 2" MÉDIO ( 1,30M DO PISO) PARA PONTO ELETRICO - FORNECIMENTO E INSTALAÇÃO. AF_12/2015</v>
          </cell>
          <cell r="F1236" t="str">
            <v>UN</v>
          </cell>
          <cell r="G1236">
            <v>1</v>
          </cell>
          <cell r="H1236" t="str">
            <v>6,37</v>
          </cell>
          <cell r="I1236">
            <v>6.37</v>
          </cell>
        </row>
        <row r="1237">
          <cell r="D1237">
            <v>91956</v>
          </cell>
          <cell r="E1237" t="str">
            <v>INTERRUPTOR SIMPLES (1 MODULO) COM INTERRUPTOR PARALELO (1 MODULO), 10A/ 250V, INCLUINDO SUPORTE E PLACA - FORNECIMENTO E INSTALAÇÃO. AF_12/2015</v>
          </cell>
          <cell r="F1237" t="str">
            <v>UN</v>
          </cell>
          <cell r="G1237">
            <v>1</v>
          </cell>
          <cell r="H1237" t="str">
            <v>31,86</v>
          </cell>
          <cell r="I1237">
            <v>31.86</v>
          </cell>
        </row>
        <row r="1238">
          <cell r="D1238">
            <v>91961</v>
          </cell>
          <cell r="E1238" t="str">
            <v>INTERRUPTOR PARALELO (2 MODULOS), 10A / 250V, INCLUINDO SUPORTE E PLACA - FORNECIMENTO E INSTALAÇÃO. AF_12/2015</v>
          </cell>
          <cell r="F1238" t="str">
            <v>UN</v>
          </cell>
          <cell r="I1238">
            <v>43.25</v>
          </cell>
        </row>
        <row r="1239">
          <cell r="D1239">
            <v>91946</v>
          </cell>
          <cell r="E1239" t="str">
            <v>SUPORTE PARAFUSADO COM  PLACA DE ENCAIXE 4" X 2" MÉDIO ( 1,30M DO PISO) PARA PONTO ELETRICO - FORNECIMENTO E INSTALAÇÃO. AF_12/2015</v>
          </cell>
          <cell r="F1239" t="str">
            <v>UN</v>
          </cell>
          <cell r="G1239">
            <v>1</v>
          </cell>
          <cell r="H1239" t="str">
            <v>6,37</v>
          </cell>
          <cell r="I1239">
            <v>6.37</v>
          </cell>
        </row>
        <row r="1240">
          <cell r="D1240">
            <v>91960</v>
          </cell>
          <cell r="E1240" t="str">
            <v>INTERRUPTOR PARALELO (2 MODULOS), 10A/ 250V, SEM SUPORTE E SEM PLACA - FORNECIMENTO E INSTALAÇÃO. AF_12/2015</v>
          </cell>
          <cell r="F1240" t="str">
            <v>UN</v>
          </cell>
          <cell r="G1240">
            <v>1</v>
          </cell>
          <cell r="H1240" t="str">
            <v>36,88</v>
          </cell>
          <cell r="I1240">
            <v>36.880000000000003</v>
          </cell>
        </row>
        <row r="1241">
          <cell r="D1241" t="str">
            <v>COMP 012</v>
          </cell>
          <cell r="E1241" t="str">
            <v>PLUG PARA TOMADA PADRÃO ABNT 2P+T 10A 250V.</v>
          </cell>
          <cell r="F1241" t="str">
            <v>UN</v>
          </cell>
          <cell r="I1241">
            <v>6.45</v>
          </cell>
        </row>
        <row r="1242">
          <cell r="D1242">
            <v>38101</v>
          </cell>
          <cell r="E1242" t="str">
            <v>PLUG PARA TOMADA PADRÃO ABNT 2P+T 10A 250V (APENAS MODULO)</v>
          </cell>
          <cell r="F1242" t="str">
            <v>UN</v>
          </cell>
          <cell r="G1242">
            <v>1</v>
          </cell>
          <cell r="H1242" t="str">
            <v>6,45</v>
          </cell>
          <cell r="I1242">
            <v>6.45</v>
          </cell>
        </row>
        <row r="1243">
          <cell r="D1243">
            <v>4202</v>
          </cell>
          <cell r="E1243" t="str">
            <v>PRENSA CABO DE 3/4", FORNECIMENTO</v>
          </cell>
          <cell r="F1243" t="str">
            <v>UN</v>
          </cell>
          <cell r="I1243">
            <v>1.89</v>
          </cell>
        </row>
        <row r="1244">
          <cell r="D1244">
            <v>3304</v>
          </cell>
          <cell r="E1244" t="str">
            <v>PRENSA CABO DE 3/4"</v>
          </cell>
          <cell r="F1244" t="str">
            <v>UN</v>
          </cell>
          <cell r="G1244">
            <v>1</v>
          </cell>
          <cell r="H1244">
            <v>1.89</v>
          </cell>
          <cell r="I1244">
            <v>1.89</v>
          </cell>
        </row>
        <row r="1245">
          <cell r="D1245" t="str">
            <v>COMP 013</v>
          </cell>
          <cell r="E1245" t="str">
            <v>TAMPA CEGA PARA CONDULETE EM ALUMÍNIO Ø3/4"</v>
          </cell>
          <cell r="F1245" t="str">
            <v>UN</v>
          </cell>
          <cell r="I1245">
            <v>8.6484985000000005</v>
          </cell>
        </row>
        <row r="1246">
          <cell r="D1246">
            <v>3954</v>
          </cell>
          <cell r="E1246" t="str">
            <v>TAMPA CEGA 3/4" PARA CONDULETE EM ALUMINIO FUNDIDO</v>
          </cell>
          <cell r="F1246" t="str">
            <v>UN</v>
          </cell>
          <cell r="G1246">
            <v>1</v>
          </cell>
          <cell r="H1246">
            <v>1.5</v>
          </cell>
          <cell r="I1246">
            <v>1.5</v>
          </cell>
        </row>
        <row r="1247">
          <cell r="D1247">
            <v>88264</v>
          </cell>
          <cell r="E1247" t="str">
            <v>ELETRICISTA COM ENCARGOS COMPLEMENTARES</v>
          </cell>
          <cell r="F1247" t="str">
            <v>H</v>
          </cell>
          <cell r="G1247">
            <v>0.25</v>
          </cell>
          <cell r="H1247">
            <v>28.593994000000002</v>
          </cell>
          <cell r="I1247">
            <v>7.1484985000000005</v>
          </cell>
        </row>
        <row r="1248">
          <cell r="D1248" t="str">
            <v>COMP 014</v>
          </cell>
          <cell r="E1248" t="str">
            <v>TAMPA CEGA PARA CONDULETE EM ALUMÍNIO Ø3/4"</v>
          </cell>
          <cell r="F1248" t="str">
            <v>UN</v>
          </cell>
          <cell r="I1248">
            <v>8.6484985000000005</v>
          </cell>
        </row>
        <row r="1249">
          <cell r="D1249">
            <v>3954</v>
          </cell>
          <cell r="E1249" t="str">
            <v>TAMPA CEGA 3/4" PARA CONDULETE EM ALUMINIO FUNDIDO</v>
          </cell>
          <cell r="F1249" t="str">
            <v>UN</v>
          </cell>
          <cell r="G1249">
            <v>1</v>
          </cell>
          <cell r="H1249">
            <v>1.5</v>
          </cell>
          <cell r="I1249">
            <v>1.5</v>
          </cell>
        </row>
        <row r="1250">
          <cell r="D1250">
            <v>88264</v>
          </cell>
          <cell r="E1250" t="str">
            <v>ELETRICISTA COM ENCARGOS COMPLEMENTARES</v>
          </cell>
          <cell r="F1250" t="str">
            <v>H</v>
          </cell>
          <cell r="G1250">
            <v>0.25</v>
          </cell>
          <cell r="H1250">
            <v>28.593994000000002</v>
          </cell>
          <cell r="I1250">
            <v>7.1484985000000005</v>
          </cell>
        </row>
        <row r="1251">
          <cell r="D1251" t="str">
            <v>COMP 015</v>
          </cell>
          <cell r="E1251" t="str">
            <v>TAMPA PARA TOMADA SIMPLES EM CONDULETE DE ALUMÍNIO</v>
          </cell>
          <cell r="F1251" t="str">
            <v>UN</v>
          </cell>
          <cell r="I1251">
            <v>8.2484985000000002</v>
          </cell>
        </row>
        <row r="1252">
          <cell r="D1252">
            <v>917</v>
          </cell>
          <cell r="E1252" t="str">
            <v>TAMPA CEGA PARA CAIXA 4" X 2"</v>
          </cell>
          <cell r="F1252" t="str">
            <v>UN</v>
          </cell>
          <cell r="G1252">
            <v>1</v>
          </cell>
          <cell r="H1252">
            <v>1.1000000000000001</v>
          </cell>
          <cell r="I1252">
            <v>1.1000000000000001</v>
          </cell>
        </row>
        <row r="1253">
          <cell r="D1253">
            <v>88264</v>
          </cell>
          <cell r="E1253" t="str">
            <v>ELETRICISTA COM ENCARGOS COMPLEMENTARES</v>
          </cell>
          <cell r="F1253" t="str">
            <v>H</v>
          </cell>
          <cell r="G1253">
            <v>0.25</v>
          </cell>
          <cell r="H1253">
            <v>28.593994000000002</v>
          </cell>
          <cell r="I1253">
            <v>7.1484985000000005</v>
          </cell>
        </row>
        <row r="1254">
          <cell r="D1254" t="str">
            <v>COMP 016</v>
          </cell>
          <cell r="E1254" t="str">
            <v>TAMPA PARA INTERRUPTOR SIMPLES EM CONDULETE EM PVC TIPO TOP DA TIGRE OU SIMILAR.</v>
          </cell>
          <cell r="F1254" t="str">
            <v>UN</v>
          </cell>
          <cell r="I1254">
            <v>9.5484985000000009</v>
          </cell>
        </row>
        <row r="1255">
          <cell r="D1255">
            <v>7543</v>
          </cell>
          <cell r="E1255" t="str">
            <v>TAMPA CEGA EM PVC PARA CONDULETE 4" X 2"</v>
          </cell>
          <cell r="F1255" t="str">
            <v>UN</v>
          </cell>
          <cell r="G1255">
            <v>1</v>
          </cell>
          <cell r="H1255">
            <v>2.4</v>
          </cell>
          <cell r="I1255">
            <v>2.4</v>
          </cell>
        </row>
        <row r="1256">
          <cell r="D1256">
            <v>88264</v>
          </cell>
          <cell r="E1256" t="str">
            <v>ELETRICISTA COM ENCARGOS COMPLEMENTARES</v>
          </cell>
          <cell r="F1256" t="str">
            <v>H</v>
          </cell>
          <cell r="G1256">
            <v>0.25</v>
          </cell>
          <cell r="H1256">
            <v>28.593994000000002</v>
          </cell>
          <cell r="I1256">
            <v>7.1484985000000005</v>
          </cell>
        </row>
        <row r="1257">
          <cell r="D1257" t="str">
            <v>COMP 017</v>
          </cell>
          <cell r="E1257" t="str">
            <v>TAMPA PARA INTERRUPTOR SIMPLES EM CONDULETE EM PVC TIPO TOP DA TIGRE OU SIMILAR.</v>
          </cell>
          <cell r="F1257" t="str">
            <v>UN</v>
          </cell>
          <cell r="I1257">
            <v>9.5484985000000009</v>
          </cell>
        </row>
        <row r="1258">
          <cell r="D1258">
            <v>7543</v>
          </cell>
          <cell r="E1258" t="str">
            <v>TAMPA CEGA EM PVC PARA CONDULETE 4" X 2"</v>
          </cell>
          <cell r="F1258" t="str">
            <v>UN</v>
          </cell>
          <cell r="G1258">
            <v>1</v>
          </cell>
          <cell r="H1258">
            <v>2.4</v>
          </cell>
          <cell r="I1258">
            <v>2.4</v>
          </cell>
        </row>
        <row r="1259">
          <cell r="D1259">
            <v>88264</v>
          </cell>
          <cell r="E1259" t="str">
            <v>ELETRICISTA COM ENCARGOS COMPLEMENTARES</v>
          </cell>
          <cell r="F1259" t="str">
            <v>H</v>
          </cell>
          <cell r="G1259">
            <v>0.25</v>
          </cell>
          <cell r="H1259">
            <v>28.593994000000002</v>
          </cell>
          <cell r="I1259">
            <v>7.1484985000000005</v>
          </cell>
        </row>
        <row r="1260">
          <cell r="D1260">
            <v>92000</v>
          </cell>
          <cell r="E1260" t="str">
            <v>TOMADA BAIXA DE EMBUTIR (1 MÓDULO), 2P+T 10 A, INCLUINDO SUPORTE E PLACA - FORNECIMENTO E INSTALAÇÃO. AF_12/2015</v>
          </cell>
          <cell r="F1260" t="str">
            <v>UN</v>
          </cell>
          <cell r="G1260" t="str">
            <v/>
          </cell>
          <cell r="I1260">
            <v>22.18</v>
          </cell>
        </row>
        <row r="1261">
          <cell r="D1261">
            <v>91946</v>
          </cell>
          <cell r="E1261" t="str">
            <v>SUPORTE PARAFUSADO COM PLACA DE ENCAIXE 4" X 2" MÉDIO (1,30 M DO PISO) PARA PONTO ELÉTRICO - FORNECIMENTO E INSTALAÇÃO. AF_12/2015</v>
          </cell>
          <cell r="F1261" t="str">
            <v>UN</v>
          </cell>
          <cell r="G1261">
            <v>1</v>
          </cell>
          <cell r="H1261" t="str">
            <v>6,37</v>
          </cell>
          <cell r="I1261">
            <v>6.37</v>
          </cell>
        </row>
        <row r="1262">
          <cell r="D1262">
            <v>91998</v>
          </cell>
          <cell r="E1262" t="str">
            <v>TOMADA BAIXA DE EMBUTIR (1 MÓDULO), 2P+T 10 A, SEM SUPORTE E SEM PLACA - FORNECIMENTO E INSTALAÇÃO. AF_12/2015</v>
          </cell>
          <cell r="F1262" t="str">
            <v>UN</v>
          </cell>
          <cell r="G1262">
            <v>1</v>
          </cell>
          <cell r="H1262" t="str">
            <v>15,81</v>
          </cell>
          <cell r="I1262">
            <v>15.81</v>
          </cell>
        </row>
        <row r="1263">
          <cell r="D1263" t="str">
            <v>COMP 018</v>
          </cell>
          <cell r="E1263" t="str">
            <v>TOMADA 2P+T 20A 250V PADRÃO ABNT SEM ESPELHO</v>
          </cell>
          <cell r="F1263" t="str">
            <v>UN</v>
          </cell>
          <cell r="I1263">
            <v>21.889282800000004</v>
          </cell>
        </row>
        <row r="1264">
          <cell r="D1264">
            <v>38102</v>
          </cell>
          <cell r="E1264" t="str">
            <v>TOMADA 2P + T 20A, 250V (APENAS MODULO)</v>
          </cell>
          <cell r="F1264" t="str">
            <v>UN</v>
          </cell>
          <cell r="G1264">
            <v>1</v>
          </cell>
          <cell r="H1264" t="str">
            <v>8,25</v>
          </cell>
          <cell r="I1264">
            <v>8.25</v>
          </cell>
        </row>
        <row r="1265">
          <cell r="D1265">
            <v>88264</v>
          </cell>
          <cell r="E1265" t="str">
            <v>ELETRICISTA COM ENCARGOS COMPLEMENTARES</v>
          </cell>
          <cell r="F1265" t="str">
            <v>H</v>
          </cell>
          <cell r="G1265">
            <v>0.3</v>
          </cell>
          <cell r="H1265">
            <v>28.593994000000002</v>
          </cell>
          <cell r="I1265">
            <v>8.578198200000001</v>
          </cell>
        </row>
        <row r="1266">
          <cell r="D1266">
            <v>88316</v>
          </cell>
          <cell r="E1266" t="str">
            <v>SERVENTE COM ENCARGOS COMPLEMENTARES</v>
          </cell>
          <cell r="F1266" t="str">
            <v>H</v>
          </cell>
          <cell r="G1266">
            <v>0.3</v>
          </cell>
          <cell r="H1266">
            <v>16.870282</v>
          </cell>
          <cell r="I1266">
            <v>5.0610846</v>
          </cell>
        </row>
        <row r="1267">
          <cell r="D1267">
            <v>11327</v>
          </cell>
          <cell r="E1267" t="str">
            <v>TOMADA DUPLA, 2P + T, ABNT, DE EMBUTIR, 20A, COM PLACA EM PVC</v>
          </cell>
          <cell r="F1267" t="str">
            <v>UN</v>
          </cell>
          <cell r="I1267">
            <v>25.249282800000003</v>
          </cell>
        </row>
        <row r="1268">
          <cell r="D1268">
            <v>12191</v>
          </cell>
          <cell r="E1268" t="str">
            <v>TOMADA DUPLA, DE EMBUTIR, PARA USO GERAL, 2P + T, ABNT, 20A, INCLUSIVE PLACA EM PVC</v>
          </cell>
          <cell r="F1268" t="str">
            <v>UN</v>
          </cell>
          <cell r="G1268">
            <v>1</v>
          </cell>
          <cell r="H1268">
            <v>11.61</v>
          </cell>
          <cell r="I1268">
            <v>11.61</v>
          </cell>
        </row>
        <row r="1269">
          <cell r="D1269">
            <v>88264</v>
          </cell>
          <cell r="E1269" t="str">
            <v>ELETRICISTA COM ENCARGOS COMPLEMENTARES</v>
          </cell>
          <cell r="F1269" t="str">
            <v>H</v>
          </cell>
          <cell r="G1269">
            <v>0.3</v>
          </cell>
          <cell r="H1269">
            <v>28.593994000000002</v>
          </cell>
          <cell r="I1269">
            <v>8.578198200000001</v>
          </cell>
        </row>
        <row r="1270">
          <cell r="D1270">
            <v>88316</v>
          </cell>
          <cell r="E1270" t="str">
            <v>SERVENTE COM ENCARGOS COMPLEMENTARES</v>
          </cell>
          <cell r="F1270" t="str">
            <v>H</v>
          </cell>
          <cell r="G1270">
            <v>0.3</v>
          </cell>
          <cell r="H1270">
            <v>16.870282</v>
          </cell>
          <cell r="I1270">
            <v>5.0610846</v>
          </cell>
        </row>
        <row r="1271">
          <cell r="D1271">
            <v>91992</v>
          </cell>
          <cell r="E1271" t="str">
            <v>TOMADA ALTA DE EMBUTIR (1 MÓDULO), 2P+T 10 A, INCLUINDO SUPORTE E PLACA - FORNECIMENTO E INSTALAÇÃO. AF_12/2015</v>
          </cell>
          <cell r="F1271" t="str">
            <v>UN</v>
          </cell>
          <cell r="G1271" t="str">
            <v/>
          </cell>
          <cell r="I1271">
            <v>32.589999999999996</v>
          </cell>
        </row>
        <row r="1272">
          <cell r="D1272">
            <v>91946</v>
          </cell>
          <cell r="E1272" t="str">
            <v>SUPORTE PARAFUSADO COM PLACA DE ENCAIXE 4" X 2" MÉDIO (1,30 M DO PISO) PARA PONTO ELÉTRICO - FORNECIMENTO E INSTALAÇÃO. AF_12/2015</v>
          </cell>
          <cell r="F1272" t="str">
            <v>UN</v>
          </cell>
          <cell r="G1272">
            <v>1</v>
          </cell>
          <cell r="H1272" t="str">
            <v>6,37</v>
          </cell>
          <cell r="I1272">
            <v>6.37</v>
          </cell>
        </row>
        <row r="1273">
          <cell r="D1273">
            <v>91990</v>
          </cell>
          <cell r="E1273" t="str">
            <v>TOMADA ALTA DE EMBUTIR (1 MÓDULO), 2P+T 10 A, SEM SUPORTE E SEM PLACA - FORNECIMENTO E INSTALAÇÃO. AF_12/2015</v>
          </cell>
          <cell r="F1273" t="str">
            <v>UN</v>
          </cell>
          <cell r="G1273">
            <v>1</v>
          </cell>
          <cell r="H1273" t="str">
            <v>26,22</v>
          </cell>
          <cell r="I1273">
            <v>26.22</v>
          </cell>
        </row>
        <row r="1274">
          <cell r="E1274" t="str">
            <v>QUADROS</v>
          </cell>
        </row>
        <row r="1275">
          <cell r="D1275" t="str">
            <v>COMP 019</v>
          </cell>
          <cell r="E1275" t="str">
            <v>QUADRO GERAL DE LUZ E FORÇA DO TÉRREO - QGLF</v>
          </cell>
          <cell r="F1275" t="str">
            <v>CJ</v>
          </cell>
          <cell r="I1275">
            <v>2656.2649659999997</v>
          </cell>
        </row>
        <row r="1276">
          <cell r="D1276">
            <v>3032</v>
          </cell>
          <cell r="E1276" t="str">
            <v>CAIXA DE COMANDO DE SOBREPOR H= 0,80M L=0,60M P=0,25M CEMAR OU EQUIVALENTE TÉCNICO</v>
          </cell>
          <cell r="F1276" t="str">
            <v>PÇ</v>
          </cell>
          <cell r="G1276">
            <v>1</v>
          </cell>
          <cell r="H1276">
            <v>232.6</v>
          </cell>
          <cell r="I1276">
            <v>232.6</v>
          </cell>
        </row>
        <row r="1277">
          <cell r="D1277">
            <v>7865</v>
          </cell>
          <cell r="E1277" t="str">
            <v>PARAFUSO CABECA SEXTAVADA M8x20mm</v>
          </cell>
          <cell r="F1277" t="str">
            <v>PÇ</v>
          </cell>
          <cell r="G1277">
            <v>10</v>
          </cell>
          <cell r="H1277">
            <v>3.73</v>
          </cell>
          <cell r="I1277">
            <v>37.299999999999997</v>
          </cell>
        </row>
        <row r="1278">
          <cell r="D1278">
            <v>4685</v>
          </cell>
          <cell r="E1278" t="str">
            <v>ARRUELA PARA PARAFUSO M8</v>
          </cell>
          <cell r="F1278" t="str">
            <v>PÇ</v>
          </cell>
          <cell r="G1278">
            <v>20</v>
          </cell>
          <cell r="H1278">
            <v>1.1000000000000001</v>
          </cell>
          <cell r="I1278">
            <v>22</v>
          </cell>
        </row>
        <row r="1279">
          <cell r="D1279">
            <v>11971</v>
          </cell>
          <cell r="E1279" t="str">
            <v>PORCA SEXTAVADA PARA PARAFUSO M8</v>
          </cell>
          <cell r="F1279" t="str">
            <v>PÇ</v>
          </cell>
          <cell r="G1279">
            <v>10</v>
          </cell>
          <cell r="H1279" t="str">
            <v>1,72</v>
          </cell>
          <cell r="I1279">
            <v>17.2</v>
          </cell>
        </row>
        <row r="1280">
          <cell r="D1280">
            <v>0</v>
          </cell>
          <cell r="E1280" t="str">
            <v>COMPONENTES DE FIXAÇÃO/ISOLAMENTO/TERMINAIS/INDICADORES</v>
          </cell>
          <cell r="F1280" t="str">
            <v>CJ</v>
          </cell>
          <cell r="G1280">
            <v>1</v>
          </cell>
          <cell r="I1280">
            <v>0</v>
          </cell>
        </row>
        <row r="1281">
          <cell r="E1281" t="str">
            <v>BARRA DE COBRE ELETROLITICO 211A 19X5MM COPPERMETAL OU EQUIVALENTE TÉCNICO</v>
          </cell>
          <cell r="F1281" t="str">
            <v>M</v>
          </cell>
          <cell r="G1281">
            <v>2.5</v>
          </cell>
          <cell r="I1281">
            <v>0</v>
          </cell>
        </row>
        <row r="1282">
          <cell r="E1282" t="str">
            <v>BARRA DE COBRE ELETROLITICO 105A 9,5X5MM COPPERMETAL OU EQUIVALENTE TÉCNICO</v>
          </cell>
          <cell r="F1282" t="str">
            <v>M</v>
          </cell>
          <cell r="G1282">
            <v>2</v>
          </cell>
          <cell r="I1282">
            <v>0</v>
          </cell>
        </row>
        <row r="1283">
          <cell r="D1283">
            <v>3449</v>
          </cell>
          <cell r="E1283" t="str">
            <v>ISOLADOR EPOXI BT 50x50mm SUPERFIBRA OU EQUIVALENTE TÉCNICO</v>
          </cell>
          <cell r="F1283" t="str">
            <v>PÇ</v>
          </cell>
          <cell r="G1283">
            <v>4</v>
          </cell>
          <cell r="H1283" t="str">
            <v>127,82</v>
          </cell>
          <cell r="I1283">
            <v>511.28</v>
          </cell>
        </row>
        <row r="1284">
          <cell r="D1284">
            <v>11450</v>
          </cell>
          <cell r="E1284" t="str">
            <v>TRILHO DIN 35MM</v>
          </cell>
          <cell r="F1284" t="str">
            <v>M</v>
          </cell>
          <cell r="G1284">
            <v>1</v>
          </cell>
          <cell r="H1284">
            <v>20.2</v>
          </cell>
          <cell r="I1284">
            <v>20.2</v>
          </cell>
        </row>
        <row r="1285">
          <cell r="D1285">
            <v>3697</v>
          </cell>
          <cell r="E1285" t="str">
            <v>DISJUNTOR CAIXA MOLDADA 3Ø-32A</v>
          </cell>
          <cell r="F1285" t="str">
            <v>PÇ</v>
          </cell>
          <cell r="G1285">
            <v>1</v>
          </cell>
          <cell r="H1285">
            <v>40.799999999999997</v>
          </cell>
          <cell r="I1285">
            <v>40.799999999999997</v>
          </cell>
        </row>
        <row r="1286">
          <cell r="D1286">
            <v>3702</v>
          </cell>
          <cell r="E1286" t="str">
            <v>DISJUNTOR CAIXA MOLDADA 3Ø-70A</v>
          </cell>
          <cell r="F1286" t="str">
            <v>PÇ</v>
          </cell>
          <cell r="G1286">
            <v>1</v>
          </cell>
          <cell r="H1286">
            <v>61.4</v>
          </cell>
          <cell r="I1286">
            <v>61.4</v>
          </cell>
        </row>
        <row r="1287">
          <cell r="D1287">
            <v>9191</v>
          </cell>
          <cell r="E1287" t="str">
            <v>DISJUNTOR CAIXA MOLDADA 3Ø-100A</v>
          </cell>
          <cell r="F1287" t="str">
            <v>PÇ</v>
          </cell>
          <cell r="G1287">
            <v>1</v>
          </cell>
          <cell r="H1287">
            <v>306.32</v>
          </cell>
          <cell r="I1287">
            <v>306.32</v>
          </cell>
        </row>
        <row r="1288">
          <cell r="D1288">
            <v>9067</v>
          </cell>
          <cell r="E1288" t="str">
            <v>DISJUNTOR CAIXA MOLDADA 3Ø-200A</v>
          </cell>
          <cell r="F1288" t="str">
            <v>PÇ</v>
          </cell>
          <cell r="G1288">
            <v>2</v>
          </cell>
          <cell r="H1288">
            <v>550</v>
          </cell>
          <cell r="I1288">
            <v>1100</v>
          </cell>
        </row>
        <row r="1289">
          <cell r="D1289">
            <v>39479</v>
          </cell>
          <cell r="E1289" t="str">
            <v>DPS TETRAPOLAR</v>
          </cell>
          <cell r="F1289" t="str">
            <v>PÇ</v>
          </cell>
          <cell r="G1289">
            <v>1</v>
          </cell>
          <cell r="H1289" t="str">
            <v>148,04</v>
          </cell>
          <cell r="I1289">
            <v>148.04</v>
          </cell>
        </row>
        <row r="1290">
          <cell r="D1290">
            <v>88264</v>
          </cell>
          <cell r="E1290" t="str">
            <v>ELETRICISTA COM ENCARGOS COMPLEMENTARES</v>
          </cell>
          <cell r="F1290" t="str">
            <v>H</v>
          </cell>
          <cell r="G1290">
            <v>3.5</v>
          </cell>
          <cell r="H1290">
            <v>28.593994000000002</v>
          </cell>
          <cell r="I1290">
            <v>100.078979</v>
          </cell>
        </row>
        <row r="1291">
          <cell r="D1291">
            <v>88316</v>
          </cell>
          <cell r="E1291" t="str">
            <v>SERVENTE COM ENCARGOS COMPLEMENTARES</v>
          </cell>
          <cell r="F1291" t="str">
            <v>H</v>
          </cell>
          <cell r="G1291">
            <v>3.5</v>
          </cell>
          <cell r="H1291">
            <v>16.870282</v>
          </cell>
          <cell r="I1291">
            <v>59.045986999999997</v>
          </cell>
        </row>
        <row r="1292">
          <cell r="D1292" t="str">
            <v>COMP 020</v>
          </cell>
          <cell r="E1292" t="str">
            <v>QUADRO DE FORÇA DOS EQUIPAMENTOS DOS LABORATÓRIOS - QF-EQ</v>
          </cell>
          <cell r="F1292" t="str">
            <v>CJ</v>
          </cell>
          <cell r="I1292">
            <v>2154.8149659999999</v>
          </cell>
        </row>
        <row r="1293">
          <cell r="D1293">
            <v>2532</v>
          </cell>
          <cell r="E1293" t="str">
            <v>QUADRO DE EMBUTIR 100A PARA 36 DISJUNTORES - CEMAR OU EQUIVALENTE TÉCNICO</v>
          </cell>
          <cell r="F1293" t="str">
            <v>PÇ</v>
          </cell>
          <cell r="G1293">
            <v>1</v>
          </cell>
          <cell r="H1293">
            <v>382.71</v>
          </cell>
          <cell r="I1293">
            <v>382.71</v>
          </cell>
        </row>
        <row r="1294">
          <cell r="D1294" t="str">
            <v>COT024</v>
          </cell>
          <cell r="E1294" t="str">
            <v>KIT BARRAMENTO 36 DISJUNTORES 100A CEMAR OU EQUIVALENTE TÉCNICO</v>
          </cell>
          <cell r="F1294" t="str">
            <v>CJ</v>
          </cell>
          <cell r="G1294">
            <v>1</v>
          </cell>
          <cell r="H1294">
            <v>226.9</v>
          </cell>
          <cell r="I1294">
            <v>226.9</v>
          </cell>
        </row>
        <row r="1295">
          <cell r="D1295">
            <v>34653</v>
          </cell>
          <cell r="E1295" t="str">
            <v>DISJUNTOR 1Ø-16A</v>
          </cell>
          <cell r="F1295" t="str">
            <v>PÇ</v>
          </cell>
          <cell r="G1295">
            <v>16</v>
          </cell>
          <cell r="H1295" t="str">
            <v>8,45</v>
          </cell>
          <cell r="I1295">
            <v>135.19999999999999</v>
          </cell>
        </row>
        <row r="1296">
          <cell r="D1296">
            <v>39445</v>
          </cell>
          <cell r="E1296" t="str">
            <v>DISJUNTOR DR 2P-16A</v>
          </cell>
          <cell r="F1296" t="str">
            <v>PÇ</v>
          </cell>
          <cell r="G1296">
            <v>8</v>
          </cell>
          <cell r="H1296" t="str">
            <v>130,18</v>
          </cell>
          <cell r="I1296">
            <v>1041.44</v>
          </cell>
        </row>
        <row r="1297">
          <cell r="D1297">
            <v>3702</v>
          </cell>
          <cell r="E1297" t="str">
            <v>DISJUNTOR 3Ø - 70A</v>
          </cell>
          <cell r="F1297" t="str">
            <v>PÇ</v>
          </cell>
          <cell r="G1297">
            <v>1</v>
          </cell>
          <cell r="H1297">
            <v>61.4</v>
          </cell>
          <cell r="I1297">
            <v>61.4</v>
          </cell>
        </row>
        <row r="1298">
          <cell r="D1298">
            <v>39479</v>
          </cell>
          <cell r="E1298" t="str">
            <v>DPS TETRAPOLAR</v>
          </cell>
          <cell r="F1298" t="str">
            <v>PÇ</v>
          </cell>
          <cell r="G1298">
            <v>1</v>
          </cell>
          <cell r="H1298" t="str">
            <v>148,04</v>
          </cell>
          <cell r="I1298">
            <v>148.04</v>
          </cell>
        </row>
        <row r="1299">
          <cell r="D1299">
            <v>88264</v>
          </cell>
          <cell r="E1299" t="str">
            <v>ELETRICISTA COM ENCARGOS COMPLEMENTARES</v>
          </cell>
          <cell r="F1299" t="str">
            <v>H</v>
          </cell>
          <cell r="G1299">
            <v>3.5</v>
          </cell>
          <cell r="H1299">
            <v>28.593994000000002</v>
          </cell>
          <cell r="I1299">
            <v>100.078979</v>
          </cell>
        </row>
        <row r="1300">
          <cell r="D1300">
            <v>88316</v>
          </cell>
          <cell r="E1300" t="str">
            <v>SERVENTE COM ENCARGOS COMPLEMENTARES</v>
          </cell>
          <cell r="F1300" t="str">
            <v>H</v>
          </cell>
          <cell r="G1300">
            <v>3.5</v>
          </cell>
          <cell r="H1300">
            <v>16.870282</v>
          </cell>
          <cell r="I1300">
            <v>59.045986999999997</v>
          </cell>
        </row>
        <row r="1301">
          <cell r="D1301" t="str">
            <v>COMP 021</v>
          </cell>
          <cell r="E1301" t="str">
            <v>QUADRO DE LUZ E TOMADA COMUM - QLF-OD</v>
          </cell>
          <cell r="F1301" t="str">
            <v>CJ</v>
          </cell>
          <cell r="I1301">
            <v>1949.2849659999997</v>
          </cell>
        </row>
        <row r="1302">
          <cell r="D1302">
            <v>2532</v>
          </cell>
          <cell r="E1302" t="str">
            <v>QUADRO DE EMBUTIR 100A PARA 36 DISJUNTORES - CEMAR OU EQUIVALENTE TÉCNICO</v>
          </cell>
          <cell r="F1302" t="str">
            <v>PÇ</v>
          </cell>
          <cell r="G1302">
            <v>1</v>
          </cell>
          <cell r="H1302">
            <v>382.71</v>
          </cell>
          <cell r="I1302">
            <v>382.71</v>
          </cell>
        </row>
        <row r="1303">
          <cell r="D1303" t="str">
            <v>COT024</v>
          </cell>
          <cell r="E1303" t="str">
            <v>KIT BARRAMENTO 34 DISJUNTORES 100A CEMAR OU EQUIVALENTE TÉCNICO</v>
          </cell>
          <cell r="F1303" t="str">
            <v>CJ</v>
          </cell>
          <cell r="G1303">
            <v>1</v>
          </cell>
          <cell r="H1303">
            <v>226.9</v>
          </cell>
          <cell r="I1303">
            <v>226.9</v>
          </cell>
        </row>
        <row r="1304">
          <cell r="D1304">
            <v>34653</v>
          </cell>
          <cell r="E1304" t="str">
            <v>DISJUNTOR 1Ø-16A</v>
          </cell>
          <cell r="F1304" t="str">
            <v>PÇ</v>
          </cell>
          <cell r="G1304">
            <v>14</v>
          </cell>
          <cell r="H1304" t="str">
            <v>8,45</v>
          </cell>
          <cell r="I1304">
            <v>118.29999999999998</v>
          </cell>
        </row>
        <row r="1305">
          <cell r="D1305">
            <v>34653</v>
          </cell>
          <cell r="E1305" t="str">
            <v>DISJUNTOR 1Ø - 20A</v>
          </cell>
          <cell r="F1305" t="str">
            <v>PÇ</v>
          </cell>
          <cell r="G1305">
            <v>1</v>
          </cell>
          <cell r="H1305" t="str">
            <v>8,45</v>
          </cell>
          <cell r="I1305">
            <v>8.4499999999999993</v>
          </cell>
        </row>
        <row r="1306">
          <cell r="D1306">
            <v>12478</v>
          </cell>
          <cell r="E1306" t="str">
            <v>DISJUNTOR 2Ø - 32A</v>
          </cell>
          <cell r="F1306" t="str">
            <v>PÇ</v>
          </cell>
          <cell r="G1306">
            <v>2</v>
          </cell>
          <cell r="H1306">
            <v>73.63</v>
          </cell>
          <cell r="I1306">
            <v>147.26</v>
          </cell>
        </row>
        <row r="1307">
          <cell r="D1307">
            <v>3618</v>
          </cell>
          <cell r="E1307" t="str">
            <v>DISJUNTOR DR 2P-16A 30MA</v>
          </cell>
          <cell r="F1307" t="str">
            <v>PÇ</v>
          </cell>
          <cell r="G1307">
            <v>2</v>
          </cell>
          <cell r="H1307">
            <v>109.9</v>
          </cell>
          <cell r="I1307">
            <v>219.8</v>
          </cell>
        </row>
        <row r="1308">
          <cell r="D1308">
            <v>3618</v>
          </cell>
          <cell r="E1308" t="str">
            <v>DISJUNTOR DR 2P-20A 30MA</v>
          </cell>
          <cell r="F1308" t="str">
            <v>PÇ</v>
          </cell>
          <cell r="G1308">
            <v>2</v>
          </cell>
          <cell r="H1308">
            <v>109.9</v>
          </cell>
          <cell r="I1308">
            <v>219.8</v>
          </cell>
        </row>
        <row r="1309">
          <cell r="D1309">
            <v>829</v>
          </cell>
          <cell r="E1309" t="str">
            <v>DISJUNTOR 3Ø - 100A</v>
          </cell>
          <cell r="F1309" t="str">
            <v>PÇ</v>
          </cell>
          <cell r="G1309">
            <v>1</v>
          </cell>
          <cell r="H1309">
            <v>318.89999999999998</v>
          </cell>
          <cell r="I1309">
            <v>318.89999999999998</v>
          </cell>
        </row>
        <row r="1310">
          <cell r="D1310">
            <v>39479</v>
          </cell>
          <cell r="E1310" t="str">
            <v>DPS TETRAPOLAR</v>
          </cell>
          <cell r="F1310" t="str">
            <v>PÇ</v>
          </cell>
          <cell r="G1310">
            <v>1</v>
          </cell>
          <cell r="H1310" t="str">
            <v>148,04</v>
          </cell>
          <cell r="I1310">
            <v>148.04</v>
          </cell>
        </row>
        <row r="1311">
          <cell r="D1311">
            <v>88264</v>
          </cell>
          <cell r="E1311" t="str">
            <v>ELETRICISTA COM ENCARGOS COMPLEMENTARES</v>
          </cell>
          <cell r="F1311" t="str">
            <v>H</v>
          </cell>
          <cell r="G1311">
            <v>3.5</v>
          </cell>
          <cell r="H1311">
            <v>28.593994000000002</v>
          </cell>
          <cell r="I1311">
            <v>100.078979</v>
          </cell>
        </row>
        <row r="1312">
          <cell r="D1312">
            <v>88316</v>
          </cell>
          <cell r="E1312" t="str">
            <v>SERVENTE COM ENCARGOS COMPLEMENTARES</v>
          </cell>
          <cell r="F1312" t="str">
            <v>H</v>
          </cell>
          <cell r="G1312">
            <v>3.5</v>
          </cell>
          <cell r="H1312">
            <v>16.870282</v>
          </cell>
          <cell r="I1312">
            <v>59.045986999999997</v>
          </cell>
        </row>
        <row r="1313">
          <cell r="D1313" t="str">
            <v>COMP 022</v>
          </cell>
          <cell r="E1313" t="str">
            <v>QUADRO DE FORÇA DO AR CONDICIONADO - QFAC</v>
          </cell>
          <cell r="F1313" t="str">
            <v>CJ</v>
          </cell>
          <cell r="I1313">
            <v>754.26496599999996</v>
          </cell>
        </row>
        <row r="1314">
          <cell r="D1314">
            <v>2532</v>
          </cell>
          <cell r="E1314" t="str">
            <v>QUADRO DE EMBUTIR 100A PARA 36 DISJUNTORES - CEMAR OU EQUIVALENTE TÉCNICO</v>
          </cell>
          <cell r="F1314" t="str">
            <v>PÇ</v>
          </cell>
          <cell r="G1314">
            <v>1</v>
          </cell>
          <cell r="H1314">
            <v>382.71</v>
          </cell>
          <cell r="I1314">
            <v>382.71</v>
          </cell>
        </row>
        <row r="1315">
          <cell r="D1315" t="str">
            <v>COT024</v>
          </cell>
          <cell r="E1315" t="str">
            <v>KIT BARRAMENTO 36 DISJUNTORES 100A CEMAR OU EQUIVALENTE TÉCNICO</v>
          </cell>
          <cell r="F1315" t="str">
            <v>CJ</v>
          </cell>
          <cell r="G1315">
            <v>1</v>
          </cell>
          <cell r="H1315">
            <v>226.9</v>
          </cell>
          <cell r="I1315">
            <v>226.9</v>
          </cell>
        </row>
        <row r="1316">
          <cell r="D1316">
            <v>3605</v>
          </cell>
          <cell r="E1316" t="str">
            <v>DISJUNTOR 2Ø - 16A</v>
          </cell>
          <cell r="F1316" t="str">
            <v>PÇ</v>
          </cell>
          <cell r="G1316">
            <v>6</v>
          </cell>
          <cell r="H1316">
            <v>29.9</v>
          </cell>
          <cell r="I1316">
            <v>179.39999999999998</v>
          </cell>
        </row>
        <row r="1317">
          <cell r="D1317">
            <v>3697</v>
          </cell>
          <cell r="E1317" t="str">
            <v>DISJUNTOR 3Ø - 32A</v>
          </cell>
          <cell r="F1317" t="str">
            <v>PÇ</v>
          </cell>
          <cell r="G1317">
            <v>1</v>
          </cell>
          <cell r="H1317">
            <v>40.799999999999997</v>
          </cell>
          <cell r="I1317">
            <v>40.799999999999997</v>
          </cell>
        </row>
        <row r="1318">
          <cell r="D1318">
            <v>39479</v>
          </cell>
          <cell r="E1318" t="str">
            <v>DPS TETRAPOLAR</v>
          </cell>
          <cell r="F1318" t="str">
            <v>PÇ</v>
          </cell>
          <cell r="G1318">
            <v>1</v>
          </cell>
          <cell r="H1318" t="str">
            <v>148,04</v>
          </cell>
          <cell r="I1318">
            <v>148.04</v>
          </cell>
        </row>
        <row r="1319">
          <cell r="D1319">
            <v>88264</v>
          </cell>
          <cell r="E1319" t="str">
            <v>ELETRICISTA COM ENCARGOS COMPLEMENTARES</v>
          </cell>
          <cell r="F1319" t="str">
            <v>H</v>
          </cell>
          <cell r="G1319">
            <v>3.5</v>
          </cell>
          <cell r="H1319">
            <v>28.593994000000002</v>
          </cell>
          <cell r="I1319">
            <v>100.078979</v>
          </cell>
        </row>
        <row r="1320">
          <cell r="D1320">
            <v>88316</v>
          </cell>
          <cell r="E1320" t="str">
            <v>SERVENTE COM ENCARGOS COMPLEMENTARES</v>
          </cell>
          <cell r="F1320" t="str">
            <v>H</v>
          </cell>
          <cell r="G1320">
            <v>3.5</v>
          </cell>
          <cell r="H1320">
            <v>16.870282</v>
          </cell>
          <cell r="I1320">
            <v>59.045986999999997</v>
          </cell>
        </row>
        <row r="1321">
          <cell r="E1321" t="str">
            <v>SISTEMA DE PROTEÇÃO CONTRA INCÊNDIO E PÂNICO</v>
          </cell>
        </row>
        <row r="1322">
          <cell r="E1322" t="str">
            <v>COMBATE À INCÊNDIO</v>
          </cell>
        </row>
        <row r="1323">
          <cell r="D1323">
            <v>72287</v>
          </cell>
          <cell r="E1323" t="str">
            <v>CAIXA DE INCÊNDIO 45X75X17CM - FORNECIMENTO E INSTALAÇÃO</v>
          </cell>
          <cell r="F1323" t="str">
            <v>UN</v>
          </cell>
          <cell r="G1323" t="str">
            <v/>
          </cell>
          <cell r="I1323">
            <v>220.15727900000002</v>
          </cell>
        </row>
        <row r="1324">
          <cell r="D1324">
            <v>88267</v>
          </cell>
          <cell r="E1324" t="str">
            <v>ENCANADOR OU BOMBEIRO HIDRÁULICO COM ENCARGOS COMPLEMENTARES</v>
          </cell>
          <cell r="F1324" t="str">
            <v>H</v>
          </cell>
          <cell r="G1324">
            <v>0.5</v>
          </cell>
          <cell r="H1324">
            <v>28.593994000000002</v>
          </cell>
          <cell r="I1324">
            <v>14.296997000000001</v>
          </cell>
        </row>
        <row r="1325">
          <cell r="D1325">
            <v>88316</v>
          </cell>
          <cell r="E1325" t="str">
            <v>SERVENTE COM ENCARGOS COMPLEMENTARES</v>
          </cell>
          <cell r="F1325" t="str">
            <v>H</v>
          </cell>
          <cell r="G1325">
            <v>1</v>
          </cell>
          <cell r="H1325">
            <v>16.870282</v>
          </cell>
          <cell r="I1325">
            <v>16.870282</v>
          </cell>
        </row>
        <row r="1326">
          <cell r="D1326">
            <v>10521</v>
          </cell>
          <cell r="E1326" t="str">
            <v>CAIXA DE INCENDIO/ABRIGO PARA MANGUEIRA, DE EMBUTIR/INTERNA, COM 75 X 45 X 17 CM, EM CHAPA DE ACO, PORTA COM VENTILACAO, VISOR COM A INSCRICAO "INCENDIO", SUPORTE/CESTA INTERNA PARA A MANGUEIRA, PINTURA ELETROSTATICA VERMELHA</v>
          </cell>
          <cell r="F1326" t="str">
            <v>UN</v>
          </cell>
          <cell r="G1326">
            <v>1</v>
          </cell>
          <cell r="H1326" t="str">
            <v>188,99</v>
          </cell>
          <cell r="I1326">
            <v>188.99</v>
          </cell>
        </row>
        <row r="1327">
          <cell r="D1327">
            <v>3745</v>
          </cell>
          <cell r="E1327" t="str">
            <v>EXTINTOR DE AGUA PRESSURIZADA, CAPACIDADE 10L, TEMPO DE DESCARGA 80S, ALCANCE DO JATO 8M, INSTALADO</v>
          </cell>
          <cell r="F1327" t="str">
            <v>UN</v>
          </cell>
          <cell r="I1327">
            <v>180.23213799999999</v>
          </cell>
        </row>
        <row r="1328">
          <cell r="D1328">
            <v>88267</v>
          </cell>
          <cell r="E1328" t="str">
            <v>ENCANADOR OU BOMBEIRO HIDRÁULICO COM ENCARGOS COMPLEMENTARES</v>
          </cell>
          <cell r="F1328" t="str">
            <v>H</v>
          </cell>
          <cell r="G1328">
            <v>0.5</v>
          </cell>
          <cell r="H1328">
            <v>28.593994000000002</v>
          </cell>
          <cell r="I1328">
            <v>14.296997000000001</v>
          </cell>
        </row>
        <row r="1329">
          <cell r="D1329">
            <v>88316</v>
          </cell>
          <cell r="E1329" t="str">
            <v>SERVENTE COM ENCARGOS COMPLEMENTARES</v>
          </cell>
          <cell r="F1329" t="str">
            <v>H</v>
          </cell>
          <cell r="G1329">
            <v>0.5</v>
          </cell>
          <cell r="H1329">
            <v>16.870282</v>
          </cell>
          <cell r="I1329">
            <v>8.4351409999999998</v>
          </cell>
        </row>
        <row r="1330">
          <cell r="D1330">
            <v>10886</v>
          </cell>
          <cell r="E1330" t="str">
            <v>EXTINTOR DE INCENDIO PORTATIL COM CARGA DE AGUA PRESSURIZADA DE 10L, CLASSE A</v>
          </cell>
          <cell r="F1330" t="str">
            <v>UN</v>
          </cell>
          <cell r="G1330">
            <v>1</v>
          </cell>
          <cell r="H1330" t="str">
            <v>157,50</v>
          </cell>
          <cell r="I1330">
            <v>157.5</v>
          </cell>
        </row>
        <row r="1331">
          <cell r="D1331">
            <v>1505</v>
          </cell>
          <cell r="E1331" t="str">
            <v>EXTINTOR DE PÓ QUIMICO ABC, CAPACIDADE 4KG, ALCANCE MEDIO DO JATO 4,5M, TEMPO DE DESCARGA 11S, NBR 9443, 9444, 10721</v>
          </cell>
          <cell r="F1331" t="str">
            <v>UN</v>
          </cell>
          <cell r="I1331">
            <v>153.9870282</v>
          </cell>
        </row>
        <row r="1332">
          <cell r="D1332">
            <v>88316</v>
          </cell>
          <cell r="E1332" t="str">
            <v>SERVENTE COM ENCARGOS COMPLEMENTARES</v>
          </cell>
          <cell r="F1332" t="str">
            <v>H</v>
          </cell>
          <cell r="G1332">
            <v>0.1</v>
          </cell>
          <cell r="H1332">
            <v>16.870282</v>
          </cell>
          <cell r="I1332">
            <v>1.6870282000000001</v>
          </cell>
        </row>
        <row r="1333">
          <cell r="D1333">
            <v>10891</v>
          </cell>
          <cell r="E1333" t="str">
            <v>EXTINTOR DE INCENDIO PORTATIL COM CARGA DE PÓ QUIMICO SECO (PQS) DE 4KG, CLASSE BC</v>
          </cell>
          <cell r="F1333" t="str">
            <v>UN</v>
          </cell>
          <cell r="G1333">
            <v>1</v>
          </cell>
          <cell r="H1333" t="str">
            <v>152,30</v>
          </cell>
          <cell r="I1333">
            <v>152.30000000000001</v>
          </cell>
        </row>
        <row r="1334">
          <cell r="D1334">
            <v>1504</v>
          </cell>
          <cell r="E1334" t="str">
            <v>EXTINTOR DE DIOXIDO DE CARBONO (CO2), CAPACIDADE 6KG, TEMPO DE DESCARGA 16S, NORMAS NBR 9444 E 11716</v>
          </cell>
          <cell r="F1334" t="str">
            <v>UN</v>
          </cell>
          <cell r="I1334">
            <v>541.68702819999999</v>
          </cell>
        </row>
        <row r="1335">
          <cell r="D1335">
            <v>88316</v>
          </cell>
          <cell r="E1335" t="str">
            <v>SERVENTE COM ENCARGOS COMPLEMENTARES</v>
          </cell>
          <cell r="F1335" t="str">
            <v>H</v>
          </cell>
          <cell r="G1335">
            <v>0.1</v>
          </cell>
          <cell r="H1335">
            <v>16.870282</v>
          </cell>
          <cell r="I1335">
            <v>1.6870282000000001</v>
          </cell>
        </row>
        <row r="1336">
          <cell r="D1336">
            <v>10889</v>
          </cell>
          <cell r="E1336" t="str">
            <v>EXTINTOR DE INCENDIO PORTATIL COM CARGA DE GAS CARBONICO CO2 DE 6KG, CLASSE BC</v>
          </cell>
          <cell r="F1336" t="str">
            <v>UN</v>
          </cell>
          <cell r="G1336">
            <v>1</v>
          </cell>
          <cell r="H1336" t="str">
            <v>540,00</v>
          </cell>
          <cell r="I1336">
            <v>540</v>
          </cell>
        </row>
        <row r="1337">
          <cell r="D1337">
            <v>92390</v>
          </cell>
          <cell r="E1337" t="str">
            <v>JOELHO 90 GRAUS, EM FERRO GALVANIZADO, DN 65 (2 1/2"), CONEXÃO ROSQUEADA, INSTALADO EM REDE DE ALIMENTAÇÃO PARA HIDRANTE - FORNECIMENTO E INSTALAÇÃO. AF_12/2015</v>
          </cell>
          <cell r="F1337" t="str">
            <v>UN</v>
          </cell>
          <cell r="G1337" t="str">
            <v/>
          </cell>
          <cell r="I1337">
            <v>99.165532511999999</v>
          </cell>
        </row>
        <row r="1338">
          <cell r="D1338">
            <v>88248</v>
          </cell>
          <cell r="E1338" t="str">
            <v>AUXILIAR DE ENCANADOR OU BOMBEIRO HIDRÁULICO COM ENCARGOS COMPLEMENTARES</v>
          </cell>
          <cell r="F1338" t="str">
            <v>H</v>
          </cell>
          <cell r="G1338">
            <v>1.1040000000000001</v>
          </cell>
          <cell r="H1338">
            <v>20.132683999999998</v>
          </cell>
          <cell r="I1338">
            <v>22.226483135999999</v>
          </cell>
        </row>
        <row r="1339">
          <cell r="D1339">
            <v>88267</v>
          </cell>
          <cell r="E1339" t="str">
            <v>ENCANADOR OU BOMBEIRO HIDRÁULICO COM ENCARGOS COMPLEMENTARES</v>
          </cell>
          <cell r="F1339" t="str">
            <v>H</v>
          </cell>
          <cell r="G1339">
            <v>1.1040000000000001</v>
          </cell>
          <cell r="H1339">
            <v>28.593994000000002</v>
          </cell>
          <cell r="I1339">
            <v>31.567769376000005</v>
          </cell>
        </row>
        <row r="1340">
          <cell r="D1340">
            <v>3148</v>
          </cell>
          <cell r="E1340" t="str">
            <v>FITA VEDA ROSCA EM ROLOS DE 18 MM X 50 M (L X C)</v>
          </cell>
          <cell r="F1340" t="str">
            <v>UN</v>
          </cell>
          <cell r="G1340">
            <v>0.03</v>
          </cell>
          <cell r="H1340" t="str">
            <v>8,99</v>
          </cell>
          <cell r="I1340">
            <v>0.2697</v>
          </cell>
        </row>
        <row r="1341">
          <cell r="D1341">
            <v>3470</v>
          </cell>
          <cell r="E1341" t="str">
            <v>COTOVELO 90 GRAUS DE FERRO GALVANIZADO, COM ROSCA BSP, DE 2 1/2"</v>
          </cell>
          <cell r="F1341" t="str">
            <v>UN</v>
          </cell>
          <cell r="G1341">
            <v>1</v>
          </cell>
          <cell r="H1341" t="str">
            <v>44,92</v>
          </cell>
          <cell r="I1341">
            <v>44.92</v>
          </cell>
        </row>
        <row r="1342">
          <cell r="D1342">
            <v>7307</v>
          </cell>
          <cell r="E1342" t="str">
            <v>FUNDO ANTICORROSIVO PARA METAIS FERROSOS (ZARCAO)</v>
          </cell>
          <cell r="F1342" t="str">
            <v>L</v>
          </cell>
          <cell r="G1342">
            <v>7.0000000000000001E-3</v>
          </cell>
          <cell r="H1342" t="str">
            <v>25,94</v>
          </cell>
          <cell r="I1342">
            <v>0.18158000000000002</v>
          </cell>
        </row>
        <row r="1343">
          <cell r="D1343">
            <v>92389</v>
          </cell>
          <cell r="E1343" t="str">
            <v>JOELHO 45 GRAUS, EM FERRO GALVANIZADO, DN 65 (2 1/2"), CONEXÃO ROSQUEADA, INSTALADO EM REDE DE ALIMENTAÇÃO PARA HIDRANTE - FORNECIMENTO E INSTALAÇÃO. AF_12/2015</v>
          </cell>
          <cell r="F1343" t="str">
            <v>UN</v>
          </cell>
          <cell r="G1343" t="str">
            <v/>
          </cell>
          <cell r="I1343">
            <v>104.14553251199999</v>
          </cell>
        </row>
        <row r="1344">
          <cell r="D1344">
            <v>88248</v>
          </cell>
          <cell r="E1344" t="str">
            <v>AUXILIAR DE ENCANADOR OU BOMBEIRO HIDRÁULICO COM ENCARGOS COMPLEMENTARES</v>
          </cell>
          <cell r="F1344" t="str">
            <v>H</v>
          </cell>
          <cell r="G1344">
            <v>1.1040000000000001</v>
          </cell>
          <cell r="H1344">
            <v>20.132683999999998</v>
          </cell>
          <cell r="I1344">
            <v>22.226483135999999</v>
          </cell>
        </row>
        <row r="1345">
          <cell r="D1345">
            <v>88267</v>
          </cell>
          <cell r="E1345" t="str">
            <v>ENCANADOR OU BOMBEIRO HIDRÁULICO COM ENCARGOS COMPLEMENTARES</v>
          </cell>
          <cell r="F1345" t="str">
            <v>H</v>
          </cell>
          <cell r="G1345">
            <v>1.1040000000000001</v>
          </cell>
          <cell r="H1345">
            <v>28.593994000000002</v>
          </cell>
          <cell r="I1345">
            <v>31.567769376000005</v>
          </cell>
        </row>
        <row r="1346">
          <cell r="D1346">
            <v>3148</v>
          </cell>
          <cell r="E1346" t="str">
            <v>FITA VEDA ROSCA EM ROLOS DE 18 MM X 50 M (L X C)</v>
          </cell>
          <cell r="F1346" t="str">
            <v>UN</v>
          </cell>
          <cell r="G1346">
            <v>0.03</v>
          </cell>
          <cell r="H1346" t="str">
            <v>8,99</v>
          </cell>
          <cell r="I1346">
            <v>0.2697</v>
          </cell>
        </row>
        <row r="1347">
          <cell r="D1347">
            <v>7307</v>
          </cell>
          <cell r="E1347" t="str">
            <v>FUNDO ANTICORROSIVO PARA METAIS FERROSOS (ZARCAO)</v>
          </cell>
          <cell r="F1347" t="str">
            <v>L</v>
          </cell>
          <cell r="G1347">
            <v>7.0000000000000001E-3</v>
          </cell>
          <cell r="H1347" t="str">
            <v>25,94</v>
          </cell>
          <cell r="I1347">
            <v>0.18158000000000002</v>
          </cell>
        </row>
        <row r="1348">
          <cell r="D1348">
            <v>12402</v>
          </cell>
          <cell r="E1348" t="str">
            <v>COTOVELO 45 GRAUS DE FERRO GALVANIZADO, COM ROSCA BSP, DE 2 1/2"</v>
          </cell>
          <cell r="F1348" t="str">
            <v>UN</v>
          </cell>
          <cell r="G1348">
            <v>1</v>
          </cell>
          <cell r="H1348" t="str">
            <v>49,90</v>
          </cell>
          <cell r="I1348">
            <v>49.9</v>
          </cell>
        </row>
        <row r="1349">
          <cell r="D1349" t="str">
            <v>COMP 023</v>
          </cell>
          <cell r="E1349" t="str">
            <v>MANGUEIRA DE FIBRA DE ALGOODÃO COM TRAMA DE POLIESTER E REVESTIMENTO INTERNO DE BORRACHA VULCANIZADA, 2 1/2", LANDE DE 15M</v>
          </cell>
          <cell r="F1349" t="str">
            <v>UN</v>
          </cell>
          <cell r="G1349" t="str">
            <v/>
          </cell>
          <cell r="I1349">
            <v>1048.1400000000001</v>
          </cell>
        </row>
        <row r="1350">
          <cell r="D1350">
            <v>21034</v>
          </cell>
          <cell r="E1350" t="str">
            <v>MANGUEIRA DE INCENDIO, TIPO 2, DE 2 1/2", COMPRIMENTO = 15M, TECIDO EM FIO DE POLIESTER E TUBO INTERNO EM BORRACHA SINTETICA, COM UNIOES ENGATE RAPIDO</v>
          </cell>
          <cell r="F1350" t="str">
            <v>UN</v>
          </cell>
          <cell r="G1350">
            <v>2</v>
          </cell>
          <cell r="H1350" t="str">
            <v>524,07</v>
          </cell>
          <cell r="I1350">
            <v>1048.1400000000001</v>
          </cell>
        </row>
        <row r="1351">
          <cell r="D1351">
            <v>92357</v>
          </cell>
          <cell r="E1351" t="str">
            <v>TÊ, EM FERRO GALVANIZADO, DN 65 (2 1/2"), CONEXÃO ROSQUEADA, INSTALADO EM PRUMADAS - FORNECIMENTO E INSTALAÇÃO. AF_12/2015</v>
          </cell>
          <cell r="F1351" t="str">
            <v>UN</v>
          </cell>
          <cell r="G1351" t="str">
            <v/>
          </cell>
          <cell r="I1351">
            <v>131.36341923399999</v>
          </cell>
        </row>
        <row r="1352">
          <cell r="D1352">
            <v>88248</v>
          </cell>
          <cell r="E1352" t="str">
            <v>AUXILIAR DE ENCANADOR OU BOMBEIRO HIDRÁULICO COM ENCARGOS COMPLEMENTARES</v>
          </cell>
          <cell r="F1352" t="str">
            <v>H</v>
          </cell>
          <cell r="G1352">
            <v>1.403</v>
          </cell>
          <cell r="H1352">
            <v>20.132683999999998</v>
          </cell>
          <cell r="I1352">
            <v>28.246155651999999</v>
          </cell>
        </row>
        <row r="1353">
          <cell r="D1353">
            <v>88267</v>
          </cell>
          <cell r="E1353" t="str">
            <v>ENCANADOR OU BOMBEIRO HIDRÁULICO COM ENCARGOS COMPLEMENTARES</v>
          </cell>
          <cell r="F1353" t="str">
            <v>H</v>
          </cell>
          <cell r="G1353">
            <v>1.403</v>
          </cell>
          <cell r="H1353">
            <v>28.593994000000002</v>
          </cell>
          <cell r="I1353">
            <v>40.117373582000006</v>
          </cell>
        </row>
        <row r="1354">
          <cell r="D1354">
            <v>3148</v>
          </cell>
          <cell r="E1354" t="str">
            <v>FITA VEDA ROSCA EM ROLOS DE 18 MM X 50 M (L X C)</v>
          </cell>
          <cell r="F1354" t="str">
            <v>UN</v>
          </cell>
          <cell r="G1354">
            <v>4.4999999999999998E-2</v>
          </cell>
          <cell r="H1354" t="str">
            <v>8,99</v>
          </cell>
          <cell r="I1354">
            <v>0.40455000000000002</v>
          </cell>
        </row>
        <row r="1355">
          <cell r="D1355">
            <v>6299</v>
          </cell>
          <cell r="E1355" t="str">
            <v>TE DE FERRO GALVANIZADO, DE 2 1/2"</v>
          </cell>
          <cell r="F1355" t="str">
            <v>UN</v>
          </cell>
          <cell r="G1355">
            <v>1</v>
          </cell>
          <cell r="H1355" t="str">
            <v>62,31</v>
          </cell>
          <cell r="I1355">
            <v>62.31</v>
          </cell>
        </row>
        <row r="1356">
          <cell r="D1356">
            <v>7307</v>
          </cell>
          <cell r="E1356" t="str">
            <v>FUNDO ANTICORROSIVO PARA METAIS FERROSOS (ZARCAO)</v>
          </cell>
          <cell r="F1356" t="str">
            <v>L</v>
          </cell>
          <cell r="G1356">
            <v>1.0999999999999999E-2</v>
          </cell>
          <cell r="H1356" t="str">
            <v>25,94</v>
          </cell>
          <cell r="I1356">
            <v>0.28533999999999998</v>
          </cell>
        </row>
        <row r="1357">
          <cell r="D1357">
            <v>92336</v>
          </cell>
          <cell r="E1357" t="str">
            <v>TUBO DE AÇO GALVANIZADO COM COSTURA, CLASSE MÉDIA, CONEXÃO RANHURADA, DN 65 (2 1/2"), INSTALADO EM PRUMADAS - FORNECIMENTO E INSTALAÇÃO. AF_12/2015</v>
          </cell>
          <cell r="F1357" t="str">
            <v>UN</v>
          </cell>
          <cell r="I1357">
            <v>70.870903467999995</v>
          </cell>
        </row>
        <row r="1358">
          <cell r="D1358">
            <v>88267</v>
          </cell>
          <cell r="E1358" t="str">
            <v>ENCANADOR OU BOMBEIRO HIDRÁULICO COM ENCARGOS COMPLEMENTARES</v>
          </cell>
          <cell r="F1358" t="str">
            <v>H</v>
          </cell>
          <cell r="G1358">
            <v>0.30599999999999999</v>
          </cell>
          <cell r="H1358">
            <v>28.593994000000002</v>
          </cell>
          <cell r="I1358">
            <v>8.7497621639999998</v>
          </cell>
        </row>
        <row r="1359">
          <cell r="D1359">
            <v>88248</v>
          </cell>
          <cell r="E1359" t="str">
            <v>AUXILIAR DE ENCANADOR OU BOMBEIRO HIDRÁULICO COM ENCARGOS COMPLEMENTARES</v>
          </cell>
          <cell r="F1359" t="str">
            <v>H</v>
          </cell>
          <cell r="G1359">
            <v>0.30599999999999999</v>
          </cell>
          <cell r="H1359">
            <v>20.132683999999998</v>
          </cell>
          <cell r="I1359">
            <v>6.1606013039999992</v>
          </cell>
        </row>
        <row r="1360">
          <cell r="D1360">
            <v>7701</v>
          </cell>
          <cell r="E1360" t="str">
            <v>TUBO AÇO GALV  C/ COSTURA DIN 2440/NBR 5580 CLASSE MEDIA DN 2.1/2" (65MM) E=3,65MM - 6,51KG/M</v>
          </cell>
          <cell r="F1360" t="str">
            <v>UN</v>
          </cell>
          <cell r="G1360">
            <v>1.0389999999999999</v>
          </cell>
          <cell r="H1360" t="str">
            <v>53,86</v>
          </cell>
          <cell r="I1360">
            <v>55.960539999999995</v>
          </cell>
        </row>
        <row r="1361">
          <cell r="D1361" t="str">
            <v>74169/1</v>
          </cell>
          <cell r="E1361" t="str">
            <v>REGISTRO/VALVULA GLOBO ANGULAR 45 GRAUS EM LATAO PARA HIDRANTES DE INCÊNDIO PREDIAL DN 2.1/2" - FORNECIMENTO E INSTALACAO</v>
          </cell>
          <cell r="F1361" t="str">
            <v>UN</v>
          </cell>
          <cell r="G1361" t="str">
            <v/>
          </cell>
          <cell r="I1361">
            <v>204.64786197999999</v>
          </cell>
        </row>
        <row r="1362">
          <cell r="D1362">
            <v>88248</v>
          </cell>
          <cell r="E1362" t="str">
            <v>AUXILIAR DE ENCANADOR OU BOMBEIRO HIDRÁULICO COM ENCARGOS COMPLEMENTARES</v>
          </cell>
          <cell r="F1362" t="str">
            <v>H</v>
          </cell>
          <cell r="G1362">
            <v>2.82</v>
          </cell>
          <cell r="H1362">
            <v>20.132683999999998</v>
          </cell>
          <cell r="I1362">
            <v>56.774168879999991</v>
          </cell>
        </row>
        <row r="1363">
          <cell r="D1363">
            <v>88267</v>
          </cell>
          <cell r="E1363" t="str">
            <v>ENCANADOR OU BOMBEIRO HIDRÁULICO COM ENCARGOS COMPLEMENTARES</v>
          </cell>
          <cell r="F1363" t="str">
            <v>H</v>
          </cell>
          <cell r="G1363">
            <v>1.1499999999999999</v>
          </cell>
          <cell r="H1363">
            <v>28.593994000000002</v>
          </cell>
          <cell r="I1363">
            <v>32.883093099999996</v>
          </cell>
        </row>
        <row r="1364">
          <cell r="D1364">
            <v>3146</v>
          </cell>
          <cell r="E1364" t="str">
            <v>FITA VEDA ROSCA EM ROLOS DE 18 MM X 10 M (L X C)</v>
          </cell>
          <cell r="F1364" t="str">
            <v>UN</v>
          </cell>
          <cell r="G1364">
            <v>0.115</v>
          </cell>
          <cell r="H1364" t="str">
            <v>2,44</v>
          </cell>
          <cell r="I1364">
            <v>0.28060000000000002</v>
          </cell>
        </row>
        <row r="1365">
          <cell r="D1365">
            <v>10904</v>
          </cell>
          <cell r="E1365" t="str">
            <v>REGISTRO OU VALVULA GLOBO ANGULAR DE LATAO, 45 GRAUS, D = 2 1/2", PARA HIDRANTES EM INSTALACAO PREDIAL DE INCENDIO</v>
          </cell>
          <cell r="F1365" t="str">
            <v>UN</v>
          </cell>
          <cell r="G1365">
            <v>1</v>
          </cell>
          <cell r="H1365" t="str">
            <v>114,71</v>
          </cell>
          <cell r="I1365">
            <v>114.71</v>
          </cell>
        </row>
        <row r="1366">
          <cell r="E1366" t="str">
            <v>DETECÇÃO, ALARME E SEGURANÇA</v>
          </cell>
        </row>
        <row r="1367">
          <cell r="D1367">
            <v>8441</v>
          </cell>
          <cell r="E1367" t="str">
            <v>ABRAÇADEIRA METÁLICA TIPO "D" DE 3/4"</v>
          </cell>
          <cell r="F1367" t="str">
            <v>UN</v>
          </cell>
          <cell r="G1367" t="str">
            <v/>
          </cell>
          <cell r="I1367">
            <v>5.1664276000000005</v>
          </cell>
        </row>
        <row r="1368">
          <cell r="D1368">
            <v>400</v>
          </cell>
          <cell r="E1368" t="str">
            <v>ABRACADEIRA EM AÇO PARA AMARRAÇÃO DE ELETRODUTOS, TIPO D, COM 3/4" E PARAFUSO DE FIXAÇÃO</v>
          </cell>
          <cell r="F1368" t="str">
            <v>UN</v>
          </cell>
          <cell r="G1368">
            <v>1</v>
          </cell>
          <cell r="H1368" t="str">
            <v>0,62</v>
          </cell>
          <cell r="I1368">
            <v>0.62</v>
          </cell>
        </row>
        <row r="1369">
          <cell r="D1369">
            <v>88267</v>
          </cell>
          <cell r="E1369" t="str">
            <v>ENCANADOR OU BOMBEIRO HIDRÁULICO COM ENCARGOS COMPLEMENTARES</v>
          </cell>
          <cell r="F1369" t="str">
            <v>H</v>
          </cell>
          <cell r="G1369">
            <v>0.1</v>
          </cell>
          <cell r="H1369">
            <v>28.593994000000002</v>
          </cell>
          <cell r="I1369">
            <v>2.8593994000000005</v>
          </cell>
        </row>
        <row r="1370">
          <cell r="D1370">
            <v>88316</v>
          </cell>
          <cell r="E1370" t="str">
            <v>SERVENTE COM ENCARGOS COMPLEMENTARES</v>
          </cell>
          <cell r="F1370" t="str">
            <v>H</v>
          </cell>
          <cell r="G1370">
            <v>0.1</v>
          </cell>
          <cell r="H1370">
            <v>16.870282</v>
          </cell>
          <cell r="I1370">
            <v>1.6870282000000001</v>
          </cell>
        </row>
        <row r="1371">
          <cell r="D1371" t="str">
            <v>COMP 024</v>
          </cell>
          <cell r="E1371" t="str">
            <v>ABRAÇADEIRA METÁLICA TIPO "D" DE 1"</v>
          </cell>
          <cell r="F1371" t="str">
            <v>UN</v>
          </cell>
          <cell r="G1371" t="str">
            <v/>
          </cell>
          <cell r="I1371">
            <v>5.2964276000000003</v>
          </cell>
        </row>
        <row r="1372">
          <cell r="D1372">
            <v>3309</v>
          </cell>
          <cell r="E1372" t="str">
            <v>ABRAÇADEIRA EM AÇO INOX, TIPO "D", 1"</v>
          </cell>
          <cell r="F1372" t="str">
            <v>UN</v>
          </cell>
          <cell r="G1372">
            <v>1</v>
          </cell>
          <cell r="H1372">
            <v>0.75</v>
          </cell>
          <cell r="I1372">
            <v>0.75</v>
          </cell>
        </row>
        <row r="1373">
          <cell r="D1373">
            <v>88267</v>
          </cell>
          <cell r="E1373" t="str">
            <v>ENCANADOR OU BOMBEIRO HIDRÁULICO COM ENCARGOS COMPLEMENTARES</v>
          </cell>
          <cell r="F1373" t="str">
            <v>H</v>
          </cell>
          <cell r="G1373">
            <v>0.1</v>
          </cell>
          <cell r="H1373">
            <v>28.593994000000002</v>
          </cell>
          <cell r="I1373">
            <v>2.8593994000000005</v>
          </cell>
        </row>
        <row r="1374">
          <cell r="D1374">
            <v>88316</v>
          </cell>
          <cell r="E1374" t="str">
            <v>SERVENTE COM ENCARGOS COMPLEMENTARES</v>
          </cell>
          <cell r="F1374" t="str">
            <v>H</v>
          </cell>
          <cell r="G1374">
            <v>0.1</v>
          </cell>
          <cell r="H1374">
            <v>16.870282</v>
          </cell>
          <cell r="I1374">
            <v>1.6870282000000001</v>
          </cell>
        </row>
        <row r="1375">
          <cell r="D1375">
            <v>11829</v>
          </cell>
          <cell r="E1375" t="str">
            <v>ACIONADOR MANUAL (BOTOEIRA) "APERTE AQUI", P/ INSTAL. INCENDIO - ENDEREÇAVEL</v>
          </cell>
          <cell r="F1375" t="str">
            <v>UN</v>
          </cell>
          <cell r="G1375" t="str">
            <v/>
          </cell>
          <cell r="I1375">
            <v>132.252138</v>
          </cell>
        </row>
        <row r="1376">
          <cell r="D1376">
            <v>12664</v>
          </cell>
          <cell r="E1376" t="str">
            <v>ACIONADOR MANUAL (BOTOEIRA) "APERTE AQUI", P/ INSTAL. INCENDIO - ENDEREÇAVEL</v>
          </cell>
          <cell r="F1376" t="str">
            <v>UN</v>
          </cell>
          <cell r="G1376">
            <v>1</v>
          </cell>
          <cell r="H1376">
            <v>109.52</v>
          </cell>
          <cell r="I1376">
            <v>109.52</v>
          </cell>
        </row>
        <row r="1377">
          <cell r="D1377">
            <v>88264</v>
          </cell>
          <cell r="E1377" t="str">
            <v>ELETRICISTA COM ENCARGOS COMPLEMENTARES</v>
          </cell>
          <cell r="F1377" t="str">
            <v>H</v>
          </cell>
          <cell r="G1377">
            <v>0.5</v>
          </cell>
          <cell r="H1377">
            <v>28.593994000000002</v>
          </cell>
          <cell r="I1377">
            <v>14.296997000000001</v>
          </cell>
        </row>
        <row r="1378">
          <cell r="D1378">
            <v>88316</v>
          </cell>
          <cell r="E1378" t="str">
            <v>SERVENTE COM ENCARGOS COMPLEMENTARES</v>
          </cell>
          <cell r="F1378" t="str">
            <v>H</v>
          </cell>
          <cell r="G1378">
            <v>0.5</v>
          </cell>
          <cell r="H1378">
            <v>16.870282</v>
          </cell>
          <cell r="I1378">
            <v>8.4351409999999998</v>
          </cell>
        </row>
        <row r="1379">
          <cell r="D1379">
            <v>707</v>
          </cell>
          <cell r="E1379" t="str">
            <v xml:space="preserve">CAIXA DE ALUMÍNIO 20X20 COM TAMPA </v>
          </cell>
          <cell r="F1379" t="str">
            <v>UN</v>
          </cell>
          <cell r="I1379">
            <v>115.27856560000001</v>
          </cell>
        </row>
        <row r="1380">
          <cell r="D1380">
            <v>448</v>
          </cell>
          <cell r="E1380" t="str">
            <v xml:space="preserve"> Caixa de passagem em alumínio 30 x 30 x 10 cm</v>
          </cell>
          <cell r="F1380" t="str">
            <v>UN</v>
          </cell>
          <cell r="G1380">
            <v>1</v>
          </cell>
          <cell r="H1380">
            <v>88</v>
          </cell>
          <cell r="I1380">
            <v>88</v>
          </cell>
        </row>
        <row r="1381">
          <cell r="D1381">
            <v>88264</v>
          </cell>
          <cell r="E1381" t="str">
            <v>ELETRICISTA COM ENCARGOS COMPLEMENTARES</v>
          </cell>
          <cell r="F1381" t="str">
            <v>H</v>
          </cell>
          <cell r="G1381">
            <v>0.6</v>
          </cell>
          <cell r="H1381">
            <v>28.593994000000002</v>
          </cell>
          <cell r="I1381">
            <v>17.156396400000002</v>
          </cell>
        </row>
        <row r="1382">
          <cell r="D1382">
            <v>88316</v>
          </cell>
          <cell r="E1382" t="str">
            <v>SERVENTE COM ENCARGOS COMPLEMENTARES</v>
          </cell>
          <cell r="F1382" t="str">
            <v>H</v>
          </cell>
          <cell r="G1382">
            <v>0.6</v>
          </cell>
          <cell r="H1382">
            <v>16.870282</v>
          </cell>
          <cell r="I1382">
            <v>10.1221692</v>
          </cell>
        </row>
        <row r="1383">
          <cell r="D1383">
            <v>7883</v>
          </cell>
          <cell r="E1383" t="str">
            <v>CAMPANHIA (ALARME) TIPO GONGO 4" VCC, P/INCENDIO, REF. GEVI GAMMA OU SIMILAR</v>
          </cell>
          <cell r="F1383" t="str">
            <v>UN</v>
          </cell>
          <cell r="G1383" t="str">
            <v/>
          </cell>
          <cell r="I1383">
            <v>198.0985656</v>
          </cell>
        </row>
        <row r="1384">
          <cell r="D1384">
            <v>7743</v>
          </cell>
          <cell r="E1384" t="str">
            <v>CAMPANHIA (ALARME) TIPO GONGO 4" VCC, P/INCENDIO, REF. GEVI GAMMA OU SIMILAR</v>
          </cell>
          <cell r="F1384" t="str">
            <v>UN</v>
          </cell>
          <cell r="G1384">
            <v>1</v>
          </cell>
          <cell r="H1384">
            <v>170.82</v>
          </cell>
          <cell r="I1384">
            <v>170.82</v>
          </cell>
        </row>
        <row r="1385">
          <cell r="D1385">
            <v>88264</v>
          </cell>
          <cell r="E1385" t="str">
            <v>ELETRICISTA COM ENCARGOS COMPLEMENTARES</v>
          </cell>
          <cell r="F1385" t="str">
            <v>H</v>
          </cell>
          <cell r="G1385">
            <v>0.6</v>
          </cell>
          <cell r="H1385">
            <v>28.593994000000002</v>
          </cell>
          <cell r="I1385">
            <v>17.156396400000002</v>
          </cell>
        </row>
        <row r="1386">
          <cell r="D1386">
            <v>88316</v>
          </cell>
          <cell r="E1386" t="str">
            <v>SERVENTE COM ENCARGOS COMPLEMENTARES</v>
          </cell>
          <cell r="F1386" t="str">
            <v>H</v>
          </cell>
          <cell r="G1386">
            <v>0.6</v>
          </cell>
          <cell r="H1386">
            <v>16.870282</v>
          </cell>
          <cell r="I1386">
            <v>10.1221692</v>
          </cell>
        </row>
        <row r="1387">
          <cell r="D1387">
            <v>390</v>
          </cell>
          <cell r="E1387" t="str">
            <v>CONDULETE EM ALUMINIO TIPO LL DE 3/4"</v>
          </cell>
          <cell r="F1387" t="str">
            <v>UN</v>
          </cell>
          <cell r="G1387" t="str">
            <v/>
          </cell>
          <cell r="I1387">
            <v>19.489282800000002</v>
          </cell>
        </row>
        <row r="1388">
          <cell r="D1388">
            <v>646</v>
          </cell>
          <cell r="E1388" t="str">
            <v>CONDULETE TIPO "LL" DE 3/4" EM ALUMINIO FUNDIDO A PROVA DE TEMPO, GASES, VAPORES E PÓS</v>
          </cell>
          <cell r="F1388" t="str">
            <v>UN</v>
          </cell>
          <cell r="G1388">
            <v>1</v>
          </cell>
          <cell r="H1388">
            <v>5.85</v>
          </cell>
          <cell r="I1388">
            <v>5.85</v>
          </cell>
        </row>
        <row r="1389">
          <cell r="D1389">
            <v>88264</v>
          </cell>
          <cell r="E1389" t="str">
            <v>ELETRICISTA COM ENCARGOS COMPLEMENTARES</v>
          </cell>
          <cell r="F1389" t="str">
            <v>H</v>
          </cell>
          <cell r="G1389">
            <v>0.3</v>
          </cell>
          <cell r="H1389">
            <v>28.593994000000002</v>
          </cell>
          <cell r="I1389">
            <v>8.578198200000001</v>
          </cell>
        </row>
        <row r="1390">
          <cell r="D1390">
            <v>88316</v>
          </cell>
          <cell r="E1390" t="str">
            <v>SERVENTE COM ENCARGOS COMPLEMENTARES</v>
          </cell>
          <cell r="F1390" t="str">
            <v>H</v>
          </cell>
          <cell r="G1390">
            <v>0.3</v>
          </cell>
          <cell r="H1390">
            <v>16.870282</v>
          </cell>
          <cell r="I1390">
            <v>5.0610846</v>
          </cell>
        </row>
        <row r="1391">
          <cell r="D1391">
            <v>426</v>
          </cell>
          <cell r="E1391" t="str">
            <v>CONDULETE EM ALUMINIO TIPO LR DE 3/4"</v>
          </cell>
          <cell r="F1391" t="str">
            <v>UN</v>
          </cell>
          <cell r="G1391" t="str">
            <v/>
          </cell>
          <cell r="I1391">
            <v>20.329282800000001</v>
          </cell>
        </row>
        <row r="1392">
          <cell r="D1392">
            <v>88264</v>
          </cell>
          <cell r="E1392" t="str">
            <v>ELETRICISTA COM ENCARGOS COMPLEMENTARES</v>
          </cell>
          <cell r="F1392" t="str">
            <v>H</v>
          </cell>
          <cell r="G1392">
            <v>0.3</v>
          </cell>
          <cell r="H1392">
            <v>28.593994000000002</v>
          </cell>
          <cell r="I1392">
            <v>8.578198200000001</v>
          </cell>
        </row>
        <row r="1393">
          <cell r="D1393">
            <v>2593</v>
          </cell>
          <cell r="E1393" t="str">
            <v>CONDULETE  DE ALUMINIO TIPO LR, PARA ELETRODUTO ROSCAVEL DE 3/4", COM TAMPA CEGA</v>
          </cell>
          <cell r="F1393" t="str">
            <v>UN</v>
          </cell>
          <cell r="G1393">
            <v>1</v>
          </cell>
          <cell r="H1393" t="str">
            <v>6,69</v>
          </cell>
          <cell r="I1393">
            <v>6.69</v>
          </cell>
        </row>
        <row r="1394">
          <cell r="D1394">
            <v>88316</v>
          </cell>
          <cell r="E1394" t="str">
            <v>SERVENTE COM ENCARGOS COMPLEMENTARES</v>
          </cell>
          <cell r="F1394" t="str">
            <v>H</v>
          </cell>
          <cell r="G1394">
            <v>0.3</v>
          </cell>
          <cell r="H1394">
            <v>16.870282</v>
          </cell>
          <cell r="I1394">
            <v>5.0610846</v>
          </cell>
        </row>
        <row r="1395">
          <cell r="D1395">
            <v>95795</v>
          </cell>
          <cell r="E1395" t="str">
            <v>CONDULETE DE ALUMÍNIO, TIPO T, PARA ELETRODUTO DE FERRO GALVANIZADO DN 20 MM (3/4''), APARENTE - FORNECIMENTO E INSTALAÇÃO. AF_11/2016_P</v>
          </cell>
          <cell r="F1395" t="str">
            <v>UN</v>
          </cell>
          <cell r="G1395" t="str">
            <v/>
          </cell>
          <cell r="I1395">
            <v>29.910584736000001</v>
          </cell>
        </row>
        <row r="1396">
          <cell r="D1396">
            <v>88247</v>
          </cell>
          <cell r="E1396" t="str">
            <v>AUXILIAR DE ELETRICISTA COM ENCARGOS COMPLEMENTARES</v>
          </cell>
          <cell r="F1396" t="str">
            <v>H</v>
          </cell>
          <cell r="G1396">
            <v>0.43680000000000002</v>
          </cell>
          <cell r="H1396">
            <v>21.476025999999997</v>
          </cell>
          <cell r="I1396">
            <v>9.3807281568000001</v>
          </cell>
        </row>
        <row r="1397">
          <cell r="D1397">
            <v>88264</v>
          </cell>
          <cell r="E1397" t="str">
            <v>ELETRICISTA COM ENCARGOS COMPLEMENTARES</v>
          </cell>
          <cell r="F1397" t="str">
            <v>H</v>
          </cell>
          <cell r="G1397">
            <v>0.43680000000000002</v>
          </cell>
          <cell r="H1397">
            <v>28.593994000000002</v>
          </cell>
          <cell r="I1397">
            <v>12.489856579200001</v>
          </cell>
        </row>
        <row r="1398">
          <cell r="D1398">
            <v>2574</v>
          </cell>
          <cell r="E1398" t="str">
            <v>CONDULETE DE ALUMINIO TIPO T, PARA ELETRODUTO ROSCAVEL DE 3/4", COM TAMPA CEGA</v>
          </cell>
          <cell r="F1398" t="str">
            <v>UN</v>
          </cell>
          <cell r="G1398">
            <v>1</v>
          </cell>
          <cell r="H1398" t="str">
            <v>7,72</v>
          </cell>
          <cell r="I1398">
            <v>7.72</v>
          </cell>
        </row>
        <row r="1399">
          <cell r="D1399">
            <v>11950</v>
          </cell>
          <cell r="E1399" t="str">
            <v>BUCHA DE NYLON SEM ABA S6, COM PARAFUSO DE 4,20 X 40 MM EM ACO ZINCADO COM ROSCA SOBERBA, CABECA CHATA E FENDA PHILLIPS</v>
          </cell>
          <cell r="F1399" t="str">
            <v>UN</v>
          </cell>
          <cell r="G1399">
            <v>2</v>
          </cell>
          <cell r="H1399" t="str">
            <v>0,16</v>
          </cell>
          <cell r="I1399">
            <v>0.32</v>
          </cell>
        </row>
        <row r="1400">
          <cell r="D1400">
            <v>95796</v>
          </cell>
          <cell r="E1400" t="str">
            <v>CONDULETE DE ALUMÍNIO, TIPO T, PARA ELETRODUTO DE FERRO GALVANIZADO DN 25 MM (1''), APARENTE - FORNECIMENTO E INSTALAÇÃO. AF_11/2016_P</v>
          </cell>
          <cell r="F1400" t="str">
            <v>UN</v>
          </cell>
          <cell r="G1400" t="str">
            <v/>
          </cell>
          <cell r="I1400">
            <v>36.192783364</v>
          </cell>
        </row>
        <row r="1401">
          <cell r="D1401">
            <v>88247</v>
          </cell>
          <cell r="E1401" t="str">
            <v>AUXILIAR DE ELETRICISTA COM ENCARGOS COMPLEMENTARES</v>
          </cell>
          <cell r="F1401" t="str">
            <v>H</v>
          </cell>
          <cell r="G1401">
            <v>0.46820000000000001</v>
          </cell>
          <cell r="H1401">
            <v>21.476025999999997</v>
          </cell>
          <cell r="I1401">
            <v>10.055075373199999</v>
          </cell>
        </row>
        <row r="1402">
          <cell r="D1402">
            <v>88264</v>
          </cell>
          <cell r="E1402" t="str">
            <v>ELETRICISTA COM ENCARGOS COMPLEMENTARES</v>
          </cell>
          <cell r="F1402" t="str">
            <v>H</v>
          </cell>
          <cell r="G1402">
            <v>0.46820000000000001</v>
          </cell>
          <cell r="H1402">
            <v>28.593994000000002</v>
          </cell>
          <cell r="I1402">
            <v>13.387707990800001</v>
          </cell>
        </row>
        <row r="1403">
          <cell r="D1403">
            <v>2586</v>
          </cell>
          <cell r="E1403" t="str">
            <v>CONDULETE DE ALUMINIO TIPO T, PARA ELETRODUTO ROSCAVEL DE 1", COM TAMPA CEGA</v>
          </cell>
          <cell r="F1403" t="str">
            <v>UN</v>
          </cell>
          <cell r="G1403">
            <v>1</v>
          </cell>
          <cell r="H1403" t="str">
            <v>12,43</v>
          </cell>
          <cell r="I1403">
            <v>12.43</v>
          </cell>
        </row>
        <row r="1404">
          <cell r="D1404">
            <v>11950</v>
          </cell>
          <cell r="E1404" t="str">
            <v>BUCHA DE NYLON SEM ABA S6, COM PARAFUSO DE 4,20 X 40 MM EM ACO ZINCADO COM ROSCA SOBERBA, CABECA CHATA E FENDA PHILLIPS</v>
          </cell>
          <cell r="F1404" t="str">
            <v>UN</v>
          </cell>
          <cell r="G1404">
            <v>2</v>
          </cell>
          <cell r="H1404" t="str">
            <v>0,16</v>
          </cell>
          <cell r="I1404">
            <v>0.32</v>
          </cell>
        </row>
        <row r="1405">
          <cell r="D1405" t="str">
            <v>COMP 025</v>
          </cell>
          <cell r="E1405" t="str">
            <v>CURVA 90° EM AÇO GALVANIZADO PARA ELETRODUTO Ø3/4"</v>
          </cell>
          <cell r="F1405" t="str">
            <v>UN</v>
          </cell>
          <cell r="G1405" t="str">
            <v/>
          </cell>
          <cell r="I1405">
            <v>8.0687524999999987</v>
          </cell>
        </row>
        <row r="1406">
          <cell r="D1406">
            <v>2633</v>
          </cell>
          <cell r="E1406" t="str">
            <v>CURVA METALICA 90 GRAUS, PARA ELETRODUTO, ACABAMENTO GALVANIZADO ELETROLITICO, DIAMETRO DE 20 MM (3/4")</v>
          </cell>
          <cell r="F1406" t="str">
            <v>UN</v>
          </cell>
          <cell r="G1406">
            <v>1</v>
          </cell>
          <cell r="H1406" t="str">
            <v>1,81</v>
          </cell>
          <cell r="I1406">
            <v>1.81</v>
          </cell>
        </row>
        <row r="1407">
          <cell r="D1407">
            <v>88247</v>
          </cell>
          <cell r="E1407" t="str">
            <v>AUXILIAR DE ELETRICISTA COM ENCARGOS COMPLEMENTARES</v>
          </cell>
          <cell r="F1407" t="str">
            <v>H</v>
          </cell>
          <cell r="G1407">
            <v>0.125</v>
          </cell>
          <cell r="H1407">
            <v>21.476025999999997</v>
          </cell>
          <cell r="I1407">
            <v>2.6845032499999997</v>
          </cell>
        </row>
        <row r="1408">
          <cell r="D1408">
            <v>88264</v>
          </cell>
          <cell r="E1408" t="str">
            <v>ELETRICISTA COM ENCARGOS COMPLEMENTARES</v>
          </cell>
          <cell r="F1408" t="str">
            <v>H</v>
          </cell>
          <cell r="G1408">
            <v>0.125</v>
          </cell>
          <cell r="H1408">
            <v>28.593994000000002</v>
          </cell>
          <cell r="I1408">
            <v>3.5742492500000003</v>
          </cell>
        </row>
        <row r="1409">
          <cell r="D1409">
            <v>4231</v>
          </cell>
          <cell r="E1409" t="str">
            <v>CURVA 90 GRAUS EM FERRO GALVANIZADO D=1", FORNECIMENTO</v>
          </cell>
          <cell r="F1409" t="str">
            <v>UN</v>
          </cell>
          <cell r="G1409" t="str">
            <v/>
          </cell>
          <cell r="I1409">
            <v>17.55</v>
          </cell>
        </row>
        <row r="1410">
          <cell r="D1410">
            <v>1805</v>
          </cell>
          <cell r="E1410" t="str">
            <v>CURVA 90 GRAUS DE FERRO GALVANIZADO, COM ROSCA BSP MACHO/FEMEA, DE 1"</v>
          </cell>
          <cell r="F1410" t="str">
            <v>UN</v>
          </cell>
          <cell r="G1410">
            <v>1</v>
          </cell>
          <cell r="H1410" t="str">
            <v>17,55</v>
          </cell>
          <cell r="I1410">
            <v>17.55</v>
          </cell>
        </row>
        <row r="1411">
          <cell r="D1411">
            <v>1507</v>
          </cell>
          <cell r="E1411" t="str">
            <v>DETECTOR DE FUMAÇA (TETO)</v>
          </cell>
          <cell r="F1411" t="str">
            <v>UN</v>
          </cell>
          <cell r="I1411">
            <v>174.51213799999999</v>
          </cell>
        </row>
        <row r="1412">
          <cell r="D1412">
            <v>816</v>
          </cell>
          <cell r="E1412" t="str">
            <v>DETECTOR DE FUMAÇA (PAREDE)</v>
          </cell>
          <cell r="F1412" t="str">
            <v>UN</v>
          </cell>
          <cell r="G1412">
            <v>1</v>
          </cell>
          <cell r="H1412">
            <v>151.78</v>
          </cell>
          <cell r="I1412">
            <v>151.78</v>
          </cell>
        </row>
        <row r="1413">
          <cell r="D1413">
            <v>88264</v>
          </cell>
          <cell r="E1413" t="str">
            <v>ELETRICISTA COM ENCARGOS COMPLEMENTARES</v>
          </cell>
          <cell r="F1413" t="str">
            <v>H</v>
          </cell>
          <cell r="G1413">
            <v>0.5</v>
          </cell>
          <cell r="H1413">
            <v>28.593994000000002</v>
          </cell>
          <cell r="I1413">
            <v>14.296997000000001</v>
          </cell>
        </row>
        <row r="1414">
          <cell r="D1414">
            <v>88316</v>
          </cell>
          <cell r="E1414" t="str">
            <v>SERVENTE COM ENCARGOS COMPLEMENTARES</v>
          </cell>
          <cell r="F1414" t="str">
            <v>H</v>
          </cell>
          <cell r="G1414">
            <v>0.5</v>
          </cell>
          <cell r="H1414">
            <v>16.870282</v>
          </cell>
          <cell r="I1414">
            <v>8.4351409999999998</v>
          </cell>
        </row>
        <row r="1415">
          <cell r="D1415">
            <v>11977</v>
          </cell>
          <cell r="E1415" t="str">
            <v>DETECTOR DE TEMPERATURA TERMOVELOCIMETRO CONVENCIONAL, MODELO VR-T, MARCA VERIN OU SIMILAR</v>
          </cell>
          <cell r="F1415" t="str">
            <v>UN</v>
          </cell>
          <cell r="G1415" t="str">
            <v/>
          </cell>
          <cell r="I1415">
            <v>80.522137999999998</v>
          </cell>
        </row>
        <row r="1416">
          <cell r="D1416">
            <v>12849</v>
          </cell>
          <cell r="E1416" t="str">
            <v>DETECTOR DE TEMPERATURA TERMOVELOCIMETRO CONVENCIONAL, MODELO VR-T, MARCA VERIN OU SIMILAR</v>
          </cell>
          <cell r="F1416" t="str">
            <v>UN</v>
          </cell>
          <cell r="G1416">
            <v>1</v>
          </cell>
          <cell r="H1416">
            <v>57.79</v>
          </cell>
          <cell r="I1416">
            <v>57.79</v>
          </cell>
        </row>
        <row r="1417">
          <cell r="D1417">
            <v>88264</v>
          </cell>
          <cell r="E1417" t="str">
            <v>ELETRICISTA COM ENCARGOS COMPLEMENTARES</v>
          </cell>
          <cell r="F1417" t="str">
            <v>H</v>
          </cell>
          <cell r="G1417">
            <v>0.5</v>
          </cell>
          <cell r="H1417">
            <v>28.593994000000002</v>
          </cell>
          <cell r="I1417">
            <v>14.296997000000001</v>
          </cell>
        </row>
        <row r="1418">
          <cell r="D1418">
            <v>88316</v>
          </cell>
          <cell r="E1418" t="str">
            <v>SERVENTE COM ENCARGOS COMPLEMENTARES</v>
          </cell>
          <cell r="F1418" t="str">
            <v>H</v>
          </cell>
          <cell r="G1418">
            <v>0.5</v>
          </cell>
          <cell r="H1418">
            <v>16.870282</v>
          </cell>
          <cell r="I1418">
            <v>8.4351409999999998</v>
          </cell>
        </row>
        <row r="1419">
          <cell r="D1419">
            <v>95749</v>
          </cell>
          <cell r="E1419" t="str">
            <v>ELETRODUTO DE FERRO GALVANIZADO, CLASSE LEVE, DN 20 MM (3/4''), APARENTE, INSTALADO EM PAREDE - FORNECIMENTO E INSTALAÇÃO. AF_11/2016</v>
          </cell>
          <cell r="F1419" t="str">
            <v>M</v>
          </cell>
          <cell r="G1419" t="str">
            <v/>
          </cell>
          <cell r="I1419">
            <v>14.052308230000001</v>
          </cell>
        </row>
        <row r="1420">
          <cell r="D1420">
            <v>88247</v>
          </cell>
          <cell r="E1420" t="str">
            <v>AUXILIAR DE ELETRICISTA COM ENCARGOS COMPLEMENTARES</v>
          </cell>
          <cell r="F1420" t="str">
            <v>H</v>
          </cell>
          <cell r="G1420">
            <v>0.1615</v>
          </cell>
          <cell r="H1420">
            <v>21.476025999999997</v>
          </cell>
          <cell r="I1420">
            <v>3.4683781989999996</v>
          </cell>
        </row>
        <row r="1421">
          <cell r="D1421">
            <v>88264</v>
          </cell>
          <cell r="E1421" t="str">
            <v>ELETRICISTA COM ENCARGOS COMPLEMENTARES</v>
          </cell>
          <cell r="F1421" t="str">
            <v>H</v>
          </cell>
          <cell r="G1421">
            <v>0.1615</v>
          </cell>
          <cell r="H1421">
            <v>28.593994000000002</v>
          </cell>
          <cell r="I1421">
            <v>4.6179300310000002</v>
          </cell>
        </row>
        <row r="1422">
          <cell r="D1422">
            <v>91173</v>
          </cell>
          <cell r="E1422" t="str">
            <v>FIXAÇÃO DE TUBOS VERTICAIS DE PPR DIÂMETROS MENORES OU IGUAIS A 40 MM COM ABRAÇADEIRA METÁLICA RÍGIDA TIPO D 1/2", FIXADA EM PERFILADO EM ALVENARIA. AF_05/2015</v>
          </cell>
          <cell r="F1422" t="str">
            <v>M</v>
          </cell>
          <cell r="G1422">
            <v>2</v>
          </cell>
          <cell r="H1422" t="str">
            <v>1,03</v>
          </cell>
          <cell r="I1422">
            <v>2.06</v>
          </cell>
        </row>
        <row r="1423">
          <cell r="D1423">
            <v>21128</v>
          </cell>
          <cell r="E1423" t="str">
            <v>ELETRODUTO METALICO, EM ACABAMENTO GALVANIZADO ELETROLITICO LEVE, DIAMETRO 3/4", PAREDE DE 0,90 MM</v>
          </cell>
          <cell r="F1423" t="str">
            <v>M</v>
          </cell>
          <cell r="G1423">
            <v>1.05</v>
          </cell>
          <cell r="H1423" t="str">
            <v>3,72</v>
          </cell>
          <cell r="I1423">
            <v>3.9060000000000006</v>
          </cell>
        </row>
        <row r="1424">
          <cell r="D1424">
            <v>95746</v>
          </cell>
          <cell r="E1424" t="str">
            <v>ELETRODUTO DE FERRO GALVANIZADO, CLASSE LEVE, DN 25 MM (1''), APARENTE, INSTALADO EM TETO - FORNECIMENTO E INSTALAÇÃO. AF_11/2016</v>
          </cell>
          <cell r="F1424" t="str">
            <v>M</v>
          </cell>
          <cell r="G1424" t="str">
            <v/>
          </cell>
          <cell r="I1424">
            <v>11.441070734</v>
          </cell>
        </row>
        <row r="1425">
          <cell r="D1425">
            <v>88247</v>
          </cell>
          <cell r="E1425" t="str">
            <v>AUXILIAR DE ELETRICISTA COM ENCARGOS COMPLEMENTARES</v>
          </cell>
          <cell r="F1425" t="str">
            <v>H</v>
          </cell>
          <cell r="G1425">
            <v>8.6699999999999999E-2</v>
          </cell>
          <cell r="H1425">
            <v>21.476025999999997</v>
          </cell>
          <cell r="I1425">
            <v>1.8619714541999997</v>
          </cell>
        </row>
        <row r="1426">
          <cell r="D1426">
            <v>88264</v>
          </cell>
          <cell r="E1426" t="str">
            <v>ELETRICISTA COM ENCARGOS COMPLEMENTARES</v>
          </cell>
          <cell r="F1426" t="str">
            <v>H</v>
          </cell>
          <cell r="G1426">
            <v>8.6699999999999999E-2</v>
          </cell>
          <cell r="H1426">
            <v>28.593994000000002</v>
          </cell>
          <cell r="I1426">
            <v>2.4790992798000002</v>
          </cell>
        </row>
        <row r="1427">
          <cell r="D1427">
            <v>91170</v>
          </cell>
          <cell r="E1427" t="str">
            <v>FIXAÇÃO DE TUBOS HORIZONTAIS DE PVC, CPVC OU COBRE DIÂMETROS MENORES OU IGUAIS A 40 MM OU ELETROCALHAS ATÉ 150MM DE LARGURA, COM ABRAÇADEIRA METÁLICA RÍGIDA TIPO D 1/2, FIXADA EM PERFILADO EM LAJE. AF_05/2015</v>
          </cell>
          <cell r="F1427" t="str">
            <v>M</v>
          </cell>
          <cell r="G1427">
            <v>1</v>
          </cell>
          <cell r="H1427" t="str">
            <v>2,06</v>
          </cell>
          <cell r="I1427">
            <v>2.06</v>
          </cell>
        </row>
        <row r="1428">
          <cell r="D1428">
            <v>21136</v>
          </cell>
          <cell r="E1428" t="str">
            <v>ELETRODUTO METALICO, EM ACABAMENTO GALVANIZADO ELETROLITICO LEVE, DIAMETRO 1", PAREDE DE 0,90 MM</v>
          </cell>
          <cell r="F1428" t="str">
            <v>M</v>
          </cell>
          <cell r="G1428">
            <v>1.05</v>
          </cell>
          <cell r="H1428" t="str">
            <v>4,80</v>
          </cell>
          <cell r="I1428">
            <v>5.04</v>
          </cell>
        </row>
        <row r="1429">
          <cell r="D1429">
            <v>649</v>
          </cell>
          <cell r="E1429" t="str">
            <v>FIO RIGIDO ISOLADO EM PVC 1,5MM2 - 450/ 750V/ 70°C</v>
          </cell>
          <cell r="F1429" t="str">
            <v>M</v>
          </cell>
          <cell r="G1429" t="str">
            <v/>
          </cell>
          <cell r="I1429">
            <v>5.6742703599999995</v>
          </cell>
        </row>
        <row r="1430">
          <cell r="D1430">
            <v>938</v>
          </cell>
          <cell r="E1430" t="str">
            <v>FIO DE COBRE, SOLIDO, CLASSE 1, ISOLAÇÃO EM PVC/A, ANTICHAMA BWF-B, 450/750V, SEÇÃO NOMINAL 1,5 MM2</v>
          </cell>
          <cell r="F1430" t="str">
            <v>M</v>
          </cell>
          <cell r="G1430">
            <v>1.02</v>
          </cell>
          <cell r="H1430" t="str">
            <v>0,66</v>
          </cell>
          <cell r="I1430">
            <v>0.67320000000000002</v>
          </cell>
        </row>
        <row r="1431">
          <cell r="D1431">
            <v>88264</v>
          </cell>
          <cell r="E1431" t="str">
            <v>ELETRICISTA COM ENCARGOS COMPLEMENTARES</v>
          </cell>
          <cell r="F1431" t="str">
            <v>H</v>
          </cell>
          <cell r="G1431">
            <v>0.11</v>
          </cell>
          <cell r="H1431">
            <v>28.593994000000002</v>
          </cell>
          <cell r="I1431">
            <v>3.14533934</v>
          </cell>
        </row>
        <row r="1432">
          <cell r="D1432">
            <v>88316</v>
          </cell>
          <cell r="E1432" t="str">
            <v>SERVENTE COM ENCARGOS COMPLEMENTARES</v>
          </cell>
          <cell r="F1432" t="str">
            <v>H</v>
          </cell>
          <cell r="G1432">
            <v>0.11</v>
          </cell>
          <cell r="H1432">
            <v>16.870282</v>
          </cell>
          <cell r="I1432">
            <v>1.8557310199999999</v>
          </cell>
        </row>
        <row r="1433">
          <cell r="D1433">
            <v>92695</v>
          </cell>
          <cell r="E1433" t="str">
            <v>LUVA, EM FERRO GALVANIZADO, CONEXÃO ROSQUEADA, DN 20 (3/4"), INSTALADO EM RAMAIS E SUB-RAMAIS DE GÁS - FORNECIMENTO E INSTALAÇÃO. AF_12/2015</v>
          </cell>
          <cell r="F1433" t="str">
            <v>UN</v>
          </cell>
          <cell r="G1433" t="str">
            <v/>
          </cell>
          <cell r="I1433">
            <v>18.718533365999999</v>
          </cell>
        </row>
        <row r="1434">
          <cell r="D1434">
            <v>88248</v>
          </cell>
          <cell r="E1434" t="str">
            <v>AUXILIAR DE ENCANADOR OU BOMBEIRO HIDRÁULICO COM ENCARGOS COMPLEMENTARES</v>
          </cell>
          <cell r="F1434" t="str">
            <v>H</v>
          </cell>
          <cell r="G1434">
            <v>0.29699999999999999</v>
          </cell>
          <cell r="H1434">
            <v>20.132683999999998</v>
          </cell>
          <cell r="I1434">
            <v>5.9794071479999991</v>
          </cell>
        </row>
        <row r="1435">
          <cell r="D1435">
            <v>88267</v>
          </cell>
          <cell r="E1435" t="str">
            <v>ENCANADOR OU BOMBEIRO HIDRÁULICO COM ENCARGOS COMPLEMENTARES</v>
          </cell>
          <cell r="F1435" t="str">
            <v>H</v>
          </cell>
          <cell r="G1435">
            <v>0.29699999999999999</v>
          </cell>
          <cell r="H1435">
            <v>28.593994000000002</v>
          </cell>
          <cell r="I1435">
            <v>8.4924162180000007</v>
          </cell>
        </row>
        <row r="1436">
          <cell r="D1436">
            <v>3148</v>
          </cell>
          <cell r="E1436" t="str">
            <v>FITA VEDA ROSCA EM ROLOS DE 18 MM X 50 M (L X C)</v>
          </cell>
          <cell r="F1436" t="str">
            <v>UN</v>
          </cell>
          <cell r="G1436">
            <v>1.0999999999999999E-2</v>
          </cell>
          <cell r="H1436" t="str">
            <v>8,99</v>
          </cell>
          <cell r="I1436">
            <v>9.8889999999999992E-2</v>
          </cell>
        </row>
        <row r="1437">
          <cell r="D1437">
            <v>3909</v>
          </cell>
          <cell r="E1437" t="str">
            <v>LUVA DE FERRO GALVANIZADO, COM ROSCA BSP, DE 3/4"</v>
          </cell>
          <cell r="F1437" t="str">
            <v>UN</v>
          </cell>
          <cell r="G1437">
            <v>1</v>
          </cell>
          <cell r="H1437" t="str">
            <v>4,07</v>
          </cell>
          <cell r="I1437">
            <v>4.07</v>
          </cell>
        </row>
        <row r="1438">
          <cell r="D1438">
            <v>7307</v>
          </cell>
          <cell r="E1438" t="str">
            <v>FUNDO ANTICORROSIVO PARA METAIS FERROSOS (ZARCAO)</v>
          </cell>
          <cell r="F1438" t="str">
            <v>L</v>
          </cell>
          <cell r="G1438">
            <v>3.0000000000000001E-3</v>
          </cell>
          <cell r="H1438" t="str">
            <v>25,94</v>
          </cell>
          <cell r="I1438">
            <v>7.782E-2</v>
          </cell>
        </row>
        <row r="1439">
          <cell r="D1439">
            <v>92695</v>
          </cell>
          <cell r="E1439" t="str">
            <v>LUVA, EM FERRO GALVANIZADO, CONEXÃO ROSQUEADA, DN 20 (3/4"), INSTALADO EM RAMAIS E SUB-RAMAIS DE GÁS - FORNECIMENTO E INSTALAÇÃO. AF_12/2015</v>
          </cell>
          <cell r="F1439" t="str">
            <v>UN</v>
          </cell>
          <cell r="G1439" t="str">
            <v/>
          </cell>
          <cell r="I1439">
            <v>18.718533365999999</v>
          </cell>
        </row>
        <row r="1440">
          <cell r="D1440">
            <v>88248</v>
          </cell>
          <cell r="E1440" t="str">
            <v>AUXILIAR DE ENCANADOR OU BOMBEIRO HIDRÁULICO COM ENCARGOS COMPLEMENTARES</v>
          </cell>
          <cell r="F1440" t="str">
            <v>H</v>
          </cell>
          <cell r="G1440">
            <v>0.29699999999999999</v>
          </cell>
          <cell r="H1440">
            <v>20.132683999999998</v>
          </cell>
          <cell r="I1440">
            <v>5.9794071479999991</v>
          </cell>
        </row>
        <row r="1441">
          <cell r="D1441">
            <v>88267</v>
          </cell>
          <cell r="E1441" t="str">
            <v>ENCANADOR OU BOMBEIRO HIDRÁULICO COM ENCARGOS COMPLEMENTARES</v>
          </cell>
          <cell r="F1441" t="str">
            <v>H</v>
          </cell>
          <cell r="G1441">
            <v>0.29699999999999999</v>
          </cell>
          <cell r="H1441">
            <v>28.593994000000002</v>
          </cell>
          <cell r="I1441">
            <v>8.4924162180000007</v>
          </cell>
        </row>
        <row r="1442">
          <cell r="D1442">
            <v>3148</v>
          </cell>
          <cell r="E1442" t="str">
            <v>FITA VEDA ROSCA EM ROLOS DE 18 MM X 50 M (L X C)</v>
          </cell>
          <cell r="F1442" t="str">
            <v>UN</v>
          </cell>
          <cell r="G1442">
            <v>1.0999999999999999E-2</v>
          </cell>
          <cell r="H1442" t="str">
            <v>8,99</v>
          </cell>
          <cell r="I1442">
            <v>9.8889999999999992E-2</v>
          </cell>
        </row>
        <row r="1443">
          <cell r="D1443">
            <v>3909</v>
          </cell>
          <cell r="E1443" t="str">
            <v>LUVA DE FERRO GALVANIZADO, COM ROSCA BSP, DE 3/4"</v>
          </cell>
          <cell r="F1443" t="str">
            <v>UN</v>
          </cell>
          <cell r="G1443">
            <v>1</v>
          </cell>
          <cell r="H1443" t="str">
            <v>4,07</v>
          </cell>
          <cell r="I1443">
            <v>4.07</v>
          </cell>
        </row>
        <row r="1444">
          <cell r="D1444">
            <v>7307</v>
          </cell>
          <cell r="E1444" t="str">
            <v>FUNDO ANTICORROSIVO PARA METAIS FERROSOS (ZARCAO)</v>
          </cell>
          <cell r="F1444" t="str">
            <v>L</v>
          </cell>
          <cell r="G1444">
            <v>3.0000000000000001E-3</v>
          </cell>
          <cell r="H1444" t="str">
            <v>25,94</v>
          </cell>
          <cell r="I1444">
            <v>7.782E-2</v>
          </cell>
        </row>
        <row r="1445">
          <cell r="D1445">
            <v>92658</v>
          </cell>
          <cell r="E1445" t="str">
            <v>LUVA, EM FERRO GALVANIZADO, CONEXÃO ROSQUEADA, DN 25 (1"), INSTALADO EM REDE DE ALIMENTAÇÃO PARA SPRINKLER - FORNECIMENTO E INSTALAÇÃO. AF_12/2015</v>
          </cell>
          <cell r="F1445" t="str">
            <v>UN</v>
          </cell>
          <cell r="G1445" t="str">
            <v/>
          </cell>
          <cell r="I1445">
            <v>21.491420078000001</v>
          </cell>
        </row>
        <row r="1446">
          <cell r="D1446">
            <v>88248</v>
          </cell>
          <cell r="E1446" t="str">
            <v>AUXILIAR DE ENCANADOR OU BOMBEIRO HIDRÁULICO COM ENCARGOS COMPLEMENTARES</v>
          </cell>
          <cell r="F1446" t="str">
            <v>H</v>
          </cell>
          <cell r="G1446">
            <v>0.30099999999999999</v>
          </cell>
          <cell r="H1446">
            <v>20.132683999999998</v>
          </cell>
          <cell r="I1446">
            <v>6.0599378839999991</v>
          </cell>
        </row>
        <row r="1447">
          <cell r="D1447">
            <v>88267</v>
          </cell>
          <cell r="E1447" t="str">
            <v>ENCANADOR OU BOMBEIRO HIDRÁULICO COM ENCARGOS COMPLEMENTARES</v>
          </cell>
          <cell r="F1447" t="str">
            <v>H</v>
          </cell>
          <cell r="G1447">
            <v>0.30099999999999999</v>
          </cell>
          <cell r="H1447">
            <v>28.593994000000002</v>
          </cell>
          <cell r="I1447">
            <v>8.6067921940000005</v>
          </cell>
        </row>
        <row r="1448">
          <cell r="D1448">
            <v>3148</v>
          </cell>
          <cell r="E1448" t="str">
            <v>FITA VEDA ROSCA EM ROLOS DE 18 MM X 50 M (L X C)</v>
          </cell>
          <cell r="F1448" t="str">
            <v>UN</v>
          </cell>
          <cell r="G1448">
            <v>1.2999999999999999E-2</v>
          </cell>
          <cell r="H1448" t="str">
            <v>8,99</v>
          </cell>
          <cell r="I1448">
            <v>0.11687</v>
          </cell>
        </row>
        <row r="1449">
          <cell r="D1449">
            <v>3910</v>
          </cell>
          <cell r="E1449" t="str">
            <v>LUVA DE FERRO GALVANIZADO, COM ROSCA BSP, DE 1"</v>
          </cell>
          <cell r="F1449" t="str">
            <v>UN</v>
          </cell>
          <cell r="G1449">
            <v>1</v>
          </cell>
          <cell r="H1449" t="str">
            <v>6,63</v>
          </cell>
          <cell r="I1449">
            <v>6.63</v>
          </cell>
        </row>
        <row r="1450">
          <cell r="D1450">
            <v>7307</v>
          </cell>
          <cell r="E1450" t="str">
            <v>FUNDO ANTICORROSIVO PARA METAIS FERROSOS (ZARCAO)</v>
          </cell>
          <cell r="F1450" t="str">
            <v>L</v>
          </cell>
          <cell r="G1450">
            <v>3.0000000000000001E-3</v>
          </cell>
          <cell r="H1450" t="str">
            <v>25,94</v>
          </cell>
          <cell r="I1450">
            <v>7.782E-2</v>
          </cell>
        </row>
        <row r="1451">
          <cell r="D1451">
            <v>92939</v>
          </cell>
          <cell r="E1451" t="str">
            <v>LUVA DE REDUÇÃO, EM FERRO GALVANIZADO, 1" X 3/4", CONEXÃO ROSQUEADA, INSTALADO EM REDE DE ALIMENTAÇÃO PARA SPRINKLER - FORNECIMENTO E INSTALAÇÃO. AF_12/2015</v>
          </cell>
          <cell r="F1451" t="str">
            <v>UN</v>
          </cell>
          <cell r="G1451" t="str">
            <v/>
          </cell>
          <cell r="I1451">
            <v>21.541420077999998</v>
          </cell>
        </row>
        <row r="1452">
          <cell r="D1452">
            <v>88248</v>
          </cell>
          <cell r="E1452" t="str">
            <v>AUXILIAR DE ENCANADOR OU BOMBEIRO HIDRÁULICO COM ENCARGOS COMPLEMENTARES</v>
          </cell>
          <cell r="F1452" t="str">
            <v>H</v>
          </cell>
          <cell r="G1452">
            <v>0.30099999999999999</v>
          </cell>
          <cell r="H1452">
            <v>20.132683999999998</v>
          </cell>
          <cell r="I1452">
            <v>6.0599378839999991</v>
          </cell>
        </row>
        <row r="1453">
          <cell r="D1453">
            <v>88267</v>
          </cell>
          <cell r="E1453" t="str">
            <v>ENCANADOR OU BOMBEIRO HIDRÁULICO COM ENCARGOS COMPLEMENTARES</v>
          </cell>
          <cell r="F1453" t="str">
            <v>H</v>
          </cell>
          <cell r="G1453">
            <v>0.30099999999999999</v>
          </cell>
          <cell r="H1453">
            <v>28.593994000000002</v>
          </cell>
          <cell r="I1453">
            <v>8.6067921940000005</v>
          </cell>
        </row>
        <row r="1454">
          <cell r="D1454">
            <v>3148</v>
          </cell>
          <cell r="E1454" t="str">
            <v>FITA VEDA ROSCA EM ROLOS DE 18 MM X 50 M (L X C)</v>
          </cell>
          <cell r="F1454" t="str">
            <v>UN</v>
          </cell>
          <cell r="G1454">
            <v>1.2999999999999999E-2</v>
          </cell>
          <cell r="H1454" t="str">
            <v>8,99</v>
          </cell>
          <cell r="I1454">
            <v>0.11687</v>
          </cell>
        </row>
        <row r="1455">
          <cell r="D1455">
            <v>3919</v>
          </cell>
          <cell r="E1455" t="str">
            <v>LUVA DE REDUCAO DE FERRO GALVANIZADO, COM ROSCA BSP, DE 1" X 3/4"</v>
          </cell>
          <cell r="F1455" t="str">
            <v>UN</v>
          </cell>
          <cell r="G1455">
            <v>1</v>
          </cell>
          <cell r="H1455" t="str">
            <v>6,68</v>
          </cell>
          <cell r="I1455">
            <v>6.68</v>
          </cell>
        </row>
        <row r="1456">
          <cell r="D1456">
            <v>7307</v>
          </cell>
          <cell r="E1456" t="str">
            <v>FUNDO ANTICORROSIVO PARA METAIS FERROSOS (ZARCAO)</v>
          </cell>
          <cell r="F1456" t="str">
            <v>L</v>
          </cell>
          <cell r="G1456">
            <v>3.0000000000000001E-3</v>
          </cell>
          <cell r="H1456" t="str">
            <v>25,94</v>
          </cell>
          <cell r="I1456">
            <v>7.782E-2</v>
          </cell>
        </row>
        <row r="1457">
          <cell r="D1457">
            <v>8058</v>
          </cell>
          <cell r="E1457" t="str">
            <v xml:space="preserve">Central de alarme e detecção de incendio, capacidade: 8 laços, com 2 linhas, mod.VR-8L, Verin ou similar 
</v>
          </cell>
          <cell r="F1457" t="str">
            <v>UN</v>
          </cell>
          <cell r="I1457">
            <v>369.59399400000001</v>
          </cell>
        </row>
        <row r="1458">
          <cell r="D1458">
            <v>7627</v>
          </cell>
          <cell r="E1458" t="str">
            <v>Central de alarme e detecção de incendio, capacidade: 2 baterias, 8 laços, com 2 linhas, mod.VR-8L, Verin ou similar</v>
          </cell>
          <cell r="F1458" t="str">
            <v>UN</v>
          </cell>
          <cell r="G1458">
            <v>1</v>
          </cell>
          <cell r="H1458">
            <v>341</v>
          </cell>
          <cell r="I1458">
            <v>341</v>
          </cell>
        </row>
        <row r="1459">
          <cell r="D1459">
            <v>88264</v>
          </cell>
          <cell r="E1459" t="str">
            <v>ELETRICISTA COM ENCARGOS COMPLEMENTARES</v>
          </cell>
          <cell r="F1459" t="str">
            <v>H</v>
          </cell>
          <cell r="G1459">
            <v>1</v>
          </cell>
          <cell r="H1459">
            <v>28.593994000000002</v>
          </cell>
          <cell r="I1459">
            <v>28.593994000000002</v>
          </cell>
        </row>
        <row r="1473">
          <cell r="E1473" t="str">
            <v>ILUMINAÇÃO DE EMERGÊNCIA</v>
          </cell>
        </row>
        <row r="1474">
          <cell r="D1474">
            <v>11866</v>
          </cell>
          <cell r="E1474" t="str">
            <v>Luminária de emergência, de sobrepor, tipo balizamento com bloco autônomo, com autonomia de 3h, modelo LLE 1106-1DFB, da KBR ou similar</v>
          </cell>
          <cell r="F1474" t="str">
            <v>UND</v>
          </cell>
          <cell r="I1474">
            <v>190.24501000000001</v>
          </cell>
        </row>
        <row r="1475">
          <cell r="D1475">
            <v>88247</v>
          </cell>
          <cell r="E1475" t="str">
            <v>AUXILIAR DE ELETRICISTA COM ENCARGOS COMPLEMENTARES</v>
          </cell>
          <cell r="F1475" t="str">
            <v>H</v>
          </cell>
          <cell r="G1475">
            <v>0.5</v>
          </cell>
          <cell r="H1475">
            <v>21.476025999999997</v>
          </cell>
          <cell r="I1475">
            <v>10.738012999999999</v>
          </cell>
        </row>
        <row r="1476">
          <cell r="D1476">
            <v>88264</v>
          </cell>
          <cell r="E1476" t="str">
            <v>ELETRICISTA COM ENCARGOS COMPLEMENTARES</v>
          </cell>
          <cell r="F1476" t="str">
            <v>H</v>
          </cell>
          <cell r="G1476">
            <v>0.5</v>
          </cell>
          <cell r="H1476">
            <v>28.593994000000002</v>
          </cell>
          <cell r="I1476">
            <v>14.296997000000001</v>
          </cell>
        </row>
        <row r="1477">
          <cell r="D1477">
            <v>12699</v>
          </cell>
          <cell r="E1477" t="str">
            <v>Luminária de emergência, de sobrepor, tipo balizamento com bloco autônomo, com autonomia de 3h, modelo LLE 1106-1DFB, da KBR ou similar</v>
          </cell>
          <cell r="F1477" t="str">
            <v>UND</v>
          </cell>
          <cell r="G1477">
            <v>1</v>
          </cell>
          <cell r="H1477">
            <v>165.21</v>
          </cell>
          <cell r="I1477">
            <v>165.21</v>
          </cell>
        </row>
        <row r="1478">
          <cell r="D1478">
            <v>11867</v>
          </cell>
          <cell r="E1478" t="str">
            <v>Luminária de emergência, de sobrepor, tipo bloco autônomo, com autonomia de 1h, modelo LLE-LLEDDF, da KBR ou si</v>
          </cell>
          <cell r="F1478" t="str">
            <v>UND</v>
          </cell>
          <cell r="I1478">
            <v>140.79500999999999</v>
          </cell>
        </row>
        <row r="1479">
          <cell r="D1479">
            <v>88247</v>
          </cell>
          <cell r="E1479" t="str">
            <v>AUXILIAR DE ELETRICISTA COM ENCARGOS COMPLEMENTARES</v>
          </cell>
          <cell r="F1479" t="str">
            <v>H</v>
          </cell>
          <cell r="G1479">
            <v>0.5</v>
          </cell>
          <cell r="H1479">
            <v>21.476025999999997</v>
          </cell>
          <cell r="I1479">
            <v>10.738012999999999</v>
          </cell>
        </row>
        <row r="1480">
          <cell r="D1480">
            <v>88264</v>
          </cell>
          <cell r="E1480" t="str">
            <v>ELETRICISTA COM ENCARGOS COMPLEMENTARES</v>
          </cell>
          <cell r="F1480" t="str">
            <v>H</v>
          </cell>
          <cell r="G1480">
            <v>0.5</v>
          </cell>
          <cell r="H1480">
            <v>28.593994000000002</v>
          </cell>
          <cell r="I1480">
            <v>14.296997000000001</v>
          </cell>
        </row>
        <row r="1481">
          <cell r="D1481">
            <v>12700</v>
          </cell>
          <cell r="E1481" t="str">
            <v>Luminária de emergência, de sobrepor, tipo balizamento com bloco autônomo, com autonomia de 3h, modelo LLE 1106-1DFB, da KBR ou similar</v>
          </cell>
          <cell r="F1481" t="str">
            <v>UND</v>
          </cell>
          <cell r="G1481">
            <v>1</v>
          </cell>
          <cell r="H1481">
            <v>115.76</v>
          </cell>
          <cell r="I1481">
            <v>115.76</v>
          </cell>
        </row>
        <row r="1482">
          <cell r="D1482">
            <v>10363</v>
          </cell>
          <cell r="E1482" t="str">
            <v>Placa de sinalização em acrílico, dimensões 0.12 x 0.12 m, e=2mm</v>
          </cell>
          <cell r="F1482" t="str">
            <v>UND</v>
          </cell>
          <cell r="I1482">
            <v>71.773822500000009</v>
          </cell>
        </row>
        <row r="1483">
          <cell r="D1483">
            <v>2682</v>
          </cell>
          <cell r="E1483" t="str">
            <v>Parafuso c/ bucha S-6</v>
          </cell>
          <cell r="F1483" t="str">
            <v>UND</v>
          </cell>
          <cell r="G1483">
            <v>4</v>
          </cell>
          <cell r="H1483" t="str">
            <v>12,56</v>
          </cell>
          <cell r="I1483">
            <v>50.24</v>
          </cell>
        </row>
        <row r="1484">
          <cell r="D1484">
            <v>11143</v>
          </cell>
          <cell r="E1484" t="str">
            <v>Placa de sinalização em acrílico, dimensões 0.12 x 0.12 m, e=2mm</v>
          </cell>
          <cell r="F1484" t="str">
            <v>UND</v>
          </cell>
          <cell r="G1484">
            <v>1</v>
          </cell>
          <cell r="H1484">
            <v>14.49</v>
          </cell>
          <cell r="I1484">
            <v>14.49</v>
          </cell>
        </row>
        <row r="1485">
          <cell r="D1485">
            <v>88261</v>
          </cell>
          <cell r="E1485" t="str">
            <v>Carpinteiro de formas</v>
          </cell>
          <cell r="F1485" t="str">
            <v>H</v>
          </cell>
          <cell r="G1485">
            <v>0.25</v>
          </cell>
          <cell r="H1485">
            <v>28.175289999999997</v>
          </cell>
          <cell r="I1485">
            <v>7.0438224999999992</v>
          </cell>
        </row>
        <row r="1486">
          <cell r="D1486">
            <v>10363</v>
          </cell>
          <cell r="E1486" t="str">
            <v>Placa de sinalização em acrílico, dimensões 0.12 x 0.12 m, e=2mm</v>
          </cell>
          <cell r="F1486" t="str">
            <v>UND</v>
          </cell>
          <cell r="I1486">
            <v>71.773822500000009</v>
          </cell>
        </row>
        <row r="1487">
          <cell r="D1487">
            <v>2682</v>
          </cell>
          <cell r="E1487" t="str">
            <v>Parafuso c/ bucha S-6</v>
          </cell>
          <cell r="F1487" t="str">
            <v>UND</v>
          </cell>
          <cell r="G1487">
            <v>4</v>
          </cell>
          <cell r="H1487" t="str">
            <v>12,56</v>
          </cell>
          <cell r="I1487">
            <v>50.24</v>
          </cell>
        </row>
        <row r="1488">
          <cell r="D1488">
            <v>11143</v>
          </cell>
          <cell r="E1488" t="str">
            <v>Placa de sinalização em acrílico, dimensões 0.12 x 0.12 m, e=2mm</v>
          </cell>
          <cell r="F1488" t="str">
            <v>UND</v>
          </cell>
          <cell r="G1488">
            <v>1</v>
          </cell>
          <cell r="H1488">
            <v>14.49</v>
          </cell>
          <cell r="I1488">
            <v>14.49</v>
          </cell>
        </row>
        <row r="1489">
          <cell r="D1489">
            <v>88261</v>
          </cell>
          <cell r="E1489" t="str">
            <v>Carpinteiro de formas</v>
          </cell>
          <cell r="F1489" t="str">
            <v>H</v>
          </cell>
          <cell r="G1489">
            <v>0.25</v>
          </cell>
          <cell r="H1489">
            <v>28.175289999999997</v>
          </cell>
          <cell r="I1489">
            <v>7.0438224999999992</v>
          </cell>
        </row>
        <row r="1490">
          <cell r="D1490">
            <v>1512</v>
          </cell>
          <cell r="E1490" t="str">
            <v>Base decorativa para extintores</v>
          </cell>
          <cell r="F1490" t="str">
            <v>UND</v>
          </cell>
          <cell r="I1490">
            <v>46.216427600000003</v>
          </cell>
        </row>
        <row r="1491">
          <cell r="D1491">
            <v>264</v>
          </cell>
          <cell r="E1491" t="str">
            <v>Base decorativa para extintores</v>
          </cell>
          <cell r="F1491" t="str">
            <v>UND</v>
          </cell>
          <cell r="G1491">
            <v>1</v>
          </cell>
          <cell r="H1491">
            <v>41.67</v>
          </cell>
          <cell r="I1491">
            <v>41.67</v>
          </cell>
        </row>
        <row r="1492">
          <cell r="D1492">
            <v>88267</v>
          </cell>
          <cell r="E1492" t="str">
            <v>Encanador ou bombeiro hidraulico</v>
          </cell>
          <cell r="F1492" t="str">
            <v>H</v>
          </cell>
          <cell r="G1492">
            <v>0.1</v>
          </cell>
          <cell r="H1492">
            <v>28.593994000000002</v>
          </cell>
          <cell r="I1492">
            <v>2.8593994000000005</v>
          </cell>
        </row>
        <row r="1493">
          <cell r="D1493">
            <v>88316</v>
          </cell>
          <cell r="E1493" t="str">
            <v>Servente</v>
          </cell>
          <cell r="F1493" t="str">
            <v>H</v>
          </cell>
          <cell r="G1493">
            <v>0.1</v>
          </cell>
          <cell r="H1493">
            <v>16.870282</v>
          </cell>
          <cell r="I1493">
            <v>1.6870282000000001</v>
          </cell>
        </row>
        <row r="1494">
          <cell r="D1494">
            <v>9186</v>
          </cell>
          <cell r="E1494" t="str">
            <v>Adesivo indicativo de saída de fluxo de fuga, impresso no sistema digital refletivo</v>
          </cell>
          <cell r="F1494" t="str">
            <v>M2</v>
          </cell>
          <cell r="I1494">
            <v>317.19923947999996</v>
          </cell>
        </row>
        <row r="1495">
          <cell r="D1495">
            <v>9475</v>
          </cell>
          <cell r="E1495" t="str">
            <v>Adesivo indicativo de saída de fluxo de fuga, impresso no sistema digital refletivo</v>
          </cell>
          <cell r="F1495" t="str">
            <v>M2</v>
          </cell>
          <cell r="G1495">
            <v>1</v>
          </cell>
          <cell r="H1495">
            <v>311.08999999999997</v>
          </cell>
          <cell r="I1495">
            <v>311.08999999999997</v>
          </cell>
        </row>
        <row r="1496">
          <cell r="E1496" t="str">
            <v>INSTALAÇÕES DE TV DE VIGILÂNCIA - CFTV</v>
          </cell>
        </row>
        <row r="1497">
          <cell r="D1497">
            <v>7138</v>
          </cell>
          <cell r="E1497" t="str">
            <v>FORNECIMENTO E LANÇAMENTO DE CABO UTP 4 PARES CAT 6</v>
          </cell>
          <cell r="F1497" t="str">
            <v>M</v>
          </cell>
          <cell r="I1497">
            <v>6.1092394799999994</v>
          </cell>
        </row>
        <row r="1498">
          <cell r="D1498">
            <v>49</v>
          </cell>
          <cell r="E1498" t="str">
            <v>Cabista para instalação telefônica</v>
          </cell>
          <cell r="F1498" t="str">
            <v>H</v>
          </cell>
          <cell r="G1498">
            <v>0.14000000000000001</v>
          </cell>
          <cell r="H1498">
            <v>5.96</v>
          </cell>
          <cell r="I1498">
            <v>0.83440000000000003</v>
          </cell>
        </row>
        <row r="1499">
          <cell r="D1499">
            <v>6477</v>
          </cell>
          <cell r="E1499" t="str">
            <v>Cabo UTP - 4 pares-categoria 6 (p/cabeam.estruturado)</v>
          </cell>
          <cell r="F1499" t="str">
            <v>M</v>
          </cell>
          <cell r="G1499">
            <v>1.05</v>
          </cell>
          <cell r="H1499">
            <v>1.7</v>
          </cell>
          <cell r="I1499">
            <v>1.7849999999999999</v>
          </cell>
        </row>
        <row r="1500">
          <cell r="D1500">
            <v>333</v>
          </cell>
          <cell r="E1500" t="str">
            <v>Arame galvanizado 14 bwg, d = 2,11 mm (0,026 kg/m)</v>
          </cell>
          <cell r="F1500" t="str">
            <v>KG</v>
          </cell>
          <cell r="G1500">
            <v>0.1</v>
          </cell>
          <cell r="H1500" t="str">
            <v>11,28</v>
          </cell>
          <cell r="I1500">
            <v>1.1279999999999999</v>
          </cell>
        </row>
        <row r="1501">
          <cell r="D1501">
            <v>88316</v>
          </cell>
          <cell r="E1501" t="str">
            <v>SERVENTE COM ENCARGOS COMPLEMENTARES</v>
          </cell>
          <cell r="F1501" t="str">
            <v>H</v>
          </cell>
          <cell r="G1501">
            <v>0.14000000000000001</v>
          </cell>
          <cell r="H1501">
            <v>16.870282</v>
          </cell>
          <cell r="I1501">
            <v>2.36183948</v>
          </cell>
        </row>
        <row r="1502">
          <cell r="D1502" t="str">
            <v>COMP 025</v>
          </cell>
          <cell r="E1502" t="str">
            <v>CAIXA DE PROTEÇÃO PARA CÂMERA</v>
          </cell>
          <cell r="I1502">
            <v>63.335746</v>
          </cell>
        </row>
        <row r="1503">
          <cell r="D1503">
            <v>88243</v>
          </cell>
          <cell r="E1503" t="str">
            <v>AJUDANTE ESPECIALIZADO COM ENCARGOS COMPLEMENTARES</v>
          </cell>
          <cell r="F1503" t="str">
            <v>H</v>
          </cell>
          <cell r="G1503">
            <v>1</v>
          </cell>
          <cell r="H1503">
            <v>18.335746</v>
          </cell>
          <cell r="I1503">
            <v>18.335746</v>
          </cell>
        </row>
        <row r="1504">
          <cell r="D1504" t="str">
            <v>COT013</v>
          </cell>
          <cell r="E1504" t="str">
            <v>CAIXA DE PROTEÇÃO PARA CÂMERA</v>
          </cell>
          <cell r="F1504" t="str">
            <v>UN</v>
          </cell>
          <cell r="G1504">
            <v>1</v>
          </cell>
          <cell r="H1504">
            <v>45</v>
          </cell>
          <cell r="I1504">
            <v>45</v>
          </cell>
        </row>
        <row r="1505">
          <cell r="D1505">
            <v>743</v>
          </cell>
          <cell r="E1505" t="str">
            <v>CAIXA DE PASSAGEM PVC, 4" X 4" CM, EMBUTIR, P/ELETRODUTO</v>
          </cell>
          <cell r="F1505" t="str">
            <v>UN</v>
          </cell>
          <cell r="I1505">
            <v>16.6392828</v>
          </cell>
        </row>
        <row r="1506">
          <cell r="D1506">
            <v>1873</v>
          </cell>
          <cell r="E1506" t="str">
            <v>CAIXA DE PASSAGEM, EM PVC, DE 4" X 4", PARA ELETRODUTO FLEXIVEL CORRUGADO</v>
          </cell>
          <cell r="F1506" t="str">
            <v>UN</v>
          </cell>
          <cell r="G1506">
            <v>1</v>
          </cell>
          <cell r="H1506" t="str">
            <v>3,00</v>
          </cell>
          <cell r="I1506">
            <v>3</v>
          </cell>
        </row>
        <row r="1507">
          <cell r="D1507">
            <v>88264</v>
          </cell>
          <cell r="E1507" t="str">
            <v>ELETRICISTA COM ENCARGOS COMPLEMENTARES</v>
          </cell>
          <cell r="F1507" t="str">
            <v>H</v>
          </cell>
          <cell r="G1507">
            <v>0.3</v>
          </cell>
          <cell r="H1507">
            <v>28.593994000000002</v>
          </cell>
          <cell r="I1507">
            <v>8.578198200000001</v>
          </cell>
        </row>
        <row r="1508">
          <cell r="D1508">
            <v>88316</v>
          </cell>
          <cell r="E1508" t="str">
            <v>SERVENTE COM ENCARGOS COMPLEMENTARES</v>
          </cell>
          <cell r="F1508" t="str">
            <v>H</v>
          </cell>
          <cell r="G1508">
            <v>0.3</v>
          </cell>
          <cell r="H1508">
            <v>16.870282</v>
          </cell>
          <cell r="I1508">
            <v>5.0610846</v>
          </cell>
        </row>
        <row r="1509">
          <cell r="D1509">
            <v>8677</v>
          </cell>
          <cell r="E1509" t="str">
            <v>CÂMERA DE CFTV HD COM LENTE VARIFOCAL , SENS. 1 LUX, COM ABERTURA DE 90°</v>
          </cell>
          <cell r="F1509" t="str">
            <v>UN</v>
          </cell>
          <cell r="I1509">
            <v>691.68999999999994</v>
          </cell>
        </row>
        <row r="1510">
          <cell r="D1510">
            <v>6698</v>
          </cell>
          <cell r="E1510" t="str">
            <v>Técnico em informática - Fonte SEINFRA - ref. mês 01/17</v>
          </cell>
          <cell r="F1510" t="str">
            <v>H</v>
          </cell>
          <cell r="G1510">
            <v>8</v>
          </cell>
          <cell r="H1510">
            <v>10.16</v>
          </cell>
          <cell r="I1510">
            <v>81.28</v>
          </cell>
        </row>
        <row r="1511">
          <cell r="D1511">
            <v>7540</v>
          </cell>
          <cell r="E1511" t="str">
            <v>Câmera infravermelho CCD Sony 1/3 super HAD, 420TVL, 25 metros, VM 300 IR25, cod.6250, Intelbras ou similar</v>
          </cell>
          <cell r="F1511" t="str">
            <v>UN</v>
          </cell>
          <cell r="G1511">
            <v>1</v>
          </cell>
          <cell r="H1511">
            <v>610.41</v>
          </cell>
          <cell r="I1511">
            <v>610.41</v>
          </cell>
        </row>
        <row r="1512">
          <cell r="D1512" t="str">
            <v>COMP 026</v>
          </cell>
          <cell r="E1512" t="str">
            <v>CERTIFICAÇÃO DE CABEAMENTO</v>
          </cell>
          <cell r="F1512" t="str">
            <v>UN</v>
          </cell>
          <cell r="I1512">
            <v>23.68</v>
          </cell>
        </row>
        <row r="1513">
          <cell r="D1513">
            <v>10322</v>
          </cell>
          <cell r="E1513" t="str">
            <v>CERTIFICAÇÃO DE REDE CABEAMENTO ESTRUTURADO (REF: OBRA SERGIPETEC)</v>
          </cell>
          <cell r="F1513" t="str">
            <v>UN</v>
          </cell>
          <cell r="G1513">
            <v>1</v>
          </cell>
          <cell r="H1513">
            <v>23.68</v>
          </cell>
          <cell r="I1513">
            <v>23.68</v>
          </cell>
        </row>
        <row r="1514">
          <cell r="D1514">
            <v>95818</v>
          </cell>
          <cell r="E1514" t="str">
            <v>CONDULETE DE PVC, TIPO X, PARA ELETRODUTO DE PVC SOLDÁVEL DN 32 MM (1''), APARENTE - FORNECIMENTO E INSTALAÇÃO. AF_11/2016</v>
          </cell>
          <cell r="F1514" t="str">
            <v>UN</v>
          </cell>
          <cell r="G1514" t="str">
            <v/>
          </cell>
          <cell r="I1514">
            <v>36.354113744000003</v>
          </cell>
        </row>
        <row r="1515">
          <cell r="D1515">
            <v>88247</v>
          </cell>
          <cell r="E1515" t="str">
            <v>AUXILIAR DE ELETRICISTA COM ENCARGOS COMPLEMENTARES</v>
          </cell>
          <cell r="F1515" t="str">
            <v>H</v>
          </cell>
          <cell r="G1515">
            <v>0.48720000000000002</v>
          </cell>
          <cell r="H1515">
            <v>21.476025999999997</v>
          </cell>
          <cell r="I1515">
            <v>10.4631198672</v>
          </cell>
        </row>
        <row r="1516">
          <cell r="D1516">
            <v>88264</v>
          </cell>
          <cell r="E1516" t="str">
            <v>ELETRICISTA COM ENCARGOS COMPLEMENTARES</v>
          </cell>
          <cell r="F1516" t="str">
            <v>H</v>
          </cell>
          <cell r="G1516">
            <v>0.48720000000000002</v>
          </cell>
          <cell r="H1516">
            <v>28.593994000000002</v>
          </cell>
          <cell r="I1516">
            <v>13.930993876800002</v>
          </cell>
        </row>
        <row r="1517">
          <cell r="D1517">
            <v>11950</v>
          </cell>
          <cell r="E1517" t="str">
            <v>BUCHA DE NYLON SEM ABA S6, COM PARAFUSO DE 4,20 X 40 MM EM ACO ZINCADO COM ROSCA SOBERBA, CABECA CHATA E FENDA PHILLIPS</v>
          </cell>
          <cell r="F1517" t="str">
            <v>UN</v>
          </cell>
          <cell r="G1517">
            <v>2</v>
          </cell>
          <cell r="H1517" t="str">
            <v>0,16</v>
          </cell>
          <cell r="I1517">
            <v>0.32</v>
          </cell>
        </row>
        <row r="1518">
          <cell r="D1518">
            <v>39345</v>
          </cell>
          <cell r="E1518" t="str">
            <v>CONDULETE EM PVC, TIPO "X", SEM TAMPA, DE 1"</v>
          </cell>
          <cell r="F1518" t="str">
            <v>UN</v>
          </cell>
          <cell r="G1518">
            <v>1</v>
          </cell>
          <cell r="H1518" t="str">
            <v>11,64</v>
          </cell>
          <cell r="I1518">
            <v>11.64</v>
          </cell>
        </row>
        <row r="1519">
          <cell r="D1519" t="str">
            <v>COMP 010</v>
          </cell>
          <cell r="E1519" t="str">
            <v>CONECTOR PARA CONDULETE MÚLTIPLO EM PVC TIPO TOP DA TIGRE OU SIMILAR (UNIDUTE) Ø1".</v>
          </cell>
          <cell r="F1519" t="str">
            <v>UN</v>
          </cell>
          <cell r="G1519" t="str">
            <v/>
          </cell>
          <cell r="I1519">
            <v>4.9064276000000007</v>
          </cell>
        </row>
        <row r="1520">
          <cell r="D1520">
            <v>88316</v>
          </cell>
          <cell r="E1520" t="str">
            <v>SERVENTE COM ENCARGOS COMPLEMENTARES</v>
          </cell>
          <cell r="F1520" t="str">
            <v>H</v>
          </cell>
          <cell r="G1520">
            <v>0.1</v>
          </cell>
          <cell r="H1520">
            <v>16.870282</v>
          </cell>
          <cell r="I1520">
            <v>1.6870282000000001</v>
          </cell>
        </row>
        <row r="1521">
          <cell r="D1521">
            <v>88264</v>
          </cell>
          <cell r="E1521" t="str">
            <v>ELETRICISTA COM ENCARGOS COMPLEMENTARES</v>
          </cell>
          <cell r="F1521" t="str">
            <v>H</v>
          </cell>
          <cell r="G1521">
            <v>0.1</v>
          </cell>
          <cell r="H1521">
            <v>28.593994000000002</v>
          </cell>
          <cell r="I1521">
            <v>2.8593994000000005</v>
          </cell>
        </row>
        <row r="1522">
          <cell r="D1522" t="str">
            <v>COT021</v>
          </cell>
          <cell r="E1522" t="str">
            <v>CONECTOR PARA CONDULETE MÚLTIPLO EM PVC TIPO TOP DA TIGRE OU SIMILAR (UNIDUTE) Ø1".</v>
          </cell>
          <cell r="F1522" t="str">
            <v>UN</v>
          </cell>
          <cell r="G1522">
            <v>1</v>
          </cell>
          <cell r="H1522">
            <v>0.36</v>
          </cell>
          <cell r="I1522">
            <v>0.36</v>
          </cell>
        </row>
        <row r="1523">
          <cell r="D1523">
            <v>91868</v>
          </cell>
          <cell r="E1523" t="str">
            <v>ELETRODUTO RÍGIDO ROSCÁVEL, PVC, DN 32 MM (1"), PARA CIRCUITOS TERMINAIS, INSTALADO EM LAJE - FORNECIMENTO E INSTALAÇÃO. AF_12/2015</v>
          </cell>
          <cell r="F1523" t="str">
            <v>M</v>
          </cell>
          <cell r="G1523" t="str">
            <v/>
          </cell>
          <cell r="I1523">
            <v>9.9896825199999988</v>
          </cell>
        </row>
        <row r="1524">
          <cell r="D1524">
            <v>88247</v>
          </cell>
          <cell r="E1524" t="str">
            <v>AUXILIAR DE ELETRICISTA COM ENCARGOS COMPLEMENTARES</v>
          </cell>
          <cell r="F1524" t="str">
            <v>H</v>
          </cell>
          <cell r="G1524">
            <v>0.126</v>
          </cell>
          <cell r="H1524">
            <v>21.476025999999997</v>
          </cell>
          <cell r="I1524">
            <v>2.7059792759999999</v>
          </cell>
        </row>
        <row r="1525">
          <cell r="D1525">
            <v>88264</v>
          </cell>
          <cell r="E1525" t="str">
            <v>ELETRICISTA COM ENCARGOS COMPLEMENTARES</v>
          </cell>
          <cell r="F1525" t="str">
            <v>H</v>
          </cell>
          <cell r="G1525">
            <v>0.126</v>
          </cell>
          <cell r="H1525">
            <v>28.593994000000002</v>
          </cell>
          <cell r="I1525">
            <v>3.6028432440000002</v>
          </cell>
        </row>
        <row r="1526">
          <cell r="D1526">
            <v>2685</v>
          </cell>
          <cell r="E1526" t="str">
            <v>ELETRODUTO DE PVC RIGIDO ROSCAVEL DE 1 ", SEM LUVA</v>
          </cell>
          <cell r="F1526" t="str">
            <v>M</v>
          </cell>
          <cell r="G1526">
            <v>1.0169999999999999</v>
          </cell>
          <cell r="H1526" t="str">
            <v>3,60</v>
          </cell>
          <cell r="I1526">
            <v>3.6611999999999996</v>
          </cell>
        </row>
        <row r="1527">
          <cell r="D1527">
            <v>34562</v>
          </cell>
          <cell r="E1527" t="str">
            <v>ARAME RECOZIDO 16 BWG, 1,60 MM (0,016 KG/M)</v>
          </cell>
          <cell r="F1527" t="str">
            <v>KG</v>
          </cell>
          <cell r="G1527">
            <v>2E-3</v>
          </cell>
          <cell r="H1527" t="str">
            <v>9,83</v>
          </cell>
          <cell r="I1527">
            <v>1.966E-2</v>
          </cell>
        </row>
        <row r="1528">
          <cell r="D1528">
            <v>91836</v>
          </cell>
          <cell r="E1528" t="str">
            <v>ELETRODUTO FLEXÍVEL CORRUGADO, PVC, DN 32 MM (1"), PARA CIRCUITOS TERMINAIS, INSTALADO EM FORRO - FORNECIMENTO E INSTALAÇÃO. AF_12/2015</v>
          </cell>
          <cell r="F1528" t="str">
            <v>M</v>
          </cell>
          <cell r="G1528" t="str">
            <v/>
          </cell>
          <cell r="I1528">
            <v>8.843301799999999</v>
          </cell>
        </row>
        <row r="1529">
          <cell r="D1529">
            <v>88247</v>
          </cell>
          <cell r="E1529" t="str">
            <v>AUXILIAR DE ELETRICISTA COM ENCARGOS COMPLEMENTARES</v>
          </cell>
          <cell r="F1529" t="str">
            <v>H</v>
          </cell>
          <cell r="G1529">
            <v>0.09</v>
          </cell>
          <cell r="H1529">
            <v>21.476025999999997</v>
          </cell>
          <cell r="I1529">
            <v>1.9328423399999997</v>
          </cell>
        </row>
        <row r="1530">
          <cell r="D1530">
            <v>88264</v>
          </cell>
          <cell r="E1530" t="str">
            <v>ELETRICISTA COM ENCARGOS COMPLEMENTARES</v>
          </cell>
          <cell r="F1530" t="str">
            <v>H</v>
          </cell>
          <cell r="G1530">
            <v>0.09</v>
          </cell>
          <cell r="H1530">
            <v>28.593994000000002</v>
          </cell>
          <cell r="I1530">
            <v>2.57345946</v>
          </cell>
        </row>
        <row r="1531">
          <cell r="D1531">
            <v>91170</v>
          </cell>
          <cell r="E1531" t="str">
            <v>FIXAÇÃO DE TUBOS HORIZONTAIS DE PVC, CPVC OU COBRE DIÂMETROS MENORES OU IGUAIS A 40 MM OU ELETROCALHAS ATÉ 150MM DE LARGURA, COM ABRAÇADEIRA METÁLICA RÍGIDA TIPO D 1/2, FIXADA EM PERFILADO EM LAJE. AF_05/2015</v>
          </cell>
          <cell r="F1531" t="str">
            <v>M</v>
          </cell>
          <cell r="G1531">
            <v>1</v>
          </cell>
          <cell r="H1531" t="str">
            <v>2,06</v>
          </cell>
          <cell r="I1531">
            <v>2.06</v>
          </cell>
        </row>
        <row r="1532">
          <cell r="D1532">
            <v>2690</v>
          </cell>
          <cell r="E1532" t="str">
            <v>ELETRODUTO PVC FLEXIVEL CORRUGADO, COR AMARELA, DE 32 MM</v>
          </cell>
          <cell r="F1532" t="str">
            <v>M</v>
          </cell>
          <cell r="G1532">
            <v>1.1000000000000001</v>
          </cell>
          <cell r="H1532" t="str">
            <v>2,07</v>
          </cell>
          <cell r="I1532">
            <v>2.2770000000000001</v>
          </cell>
        </row>
        <row r="1533">
          <cell r="D1533" t="str">
            <v>COMP 027</v>
          </cell>
          <cell r="E1533" t="str">
            <v>NVR</v>
          </cell>
          <cell r="F1533" t="str">
            <v>UN</v>
          </cell>
          <cell r="I1533">
            <v>1905.0070020000001</v>
          </cell>
        </row>
        <row r="1534">
          <cell r="D1534">
            <v>88247</v>
          </cell>
          <cell r="E1534" t="str">
            <v>AUXILIAR DE ELETRICISTA COM ENCARGOS COMPLEMENTARES</v>
          </cell>
          <cell r="F1534" t="str">
            <v>H</v>
          </cell>
          <cell r="G1534">
            <v>0.1</v>
          </cell>
          <cell r="H1534">
            <v>21.476025999999997</v>
          </cell>
          <cell r="I1534">
            <v>2.1476025999999999</v>
          </cell>
        </row>
        <row r="1535">
          <cell r="D1535">
            <v>88264</v>
          </cell>
          <cell r="E1535" t="str">
            <v>ELETRICISTA COM ENCARGOS COMPLEMENTARES</v>
          </cell>
          <cell r="F1535" t="str">
            <v>H</v>
          </cell>
          <cell r="G1535">
            <v>0.1</v>
          </cell>
          <cell r="H1535">
            <v>28.593994000000002</v>
          </cell>
          <cell r="I1535">
            <v>2.8593994000000005</v>
          </cell>
        </row>
        <row r="1536">
          <cell r="D1536" t="str">
            <v>COT016</v>
          </cell>
          <cell r="E1536" t="str">
            <v>NVR</v>
          </cell>
          <cell r="F1536" t="str">
            <v>UN</v>
          </cell>
          <cell r="G1536">
            <v>1</v>
          </cell>
          <cell r="H1536">
            <v>1900</v>
          </cell>
          <cell r="I1536">
            <v>1900</v>
          </cell>
        </row>
        <row r="1537">
          <cell r="D1537" t="str">
            <v>COMP 028</v>
          </cell>
          <cell r="E1537" t="str">
            <v>ORGANIZADOR DE CABOS PARA RACK 19"</v>
          </cell>
          <cell r="F1537" t="str">
            <v>UN</v>
          </cell>
          <cell r="I1537">
            <v>24.128798800000002</v>
          </cell>
        </row>
        <row r="1538">
          <cell r="D1538">
            <v>1089</v>
          </cell>
          <cell r="E1538" t="str">
            <v>GUIA DE CABOS FECHADO 19" 1U</v>
          </cell>
          <cell r="F1538" t="str">
            <v>UN</v>
          </cell>
          <cell r="G1538">
            <v>1</v>
          </cell>
          <cell r="H1538">
            <v>18.41</v>
          </cell>
          <cell r="I1538">
            <v>18.41</v>
          </cell>
        </row>
        <row r="1539">
          <cell r="D1539">
            <v>88264</v>
          </cell>
          <cell r="E1539" t="str">
            <v>ELETRICISTA COM ENCARGOS COMPLEMENTARES</v>
          </cell>
          <cell r="F1539" t="str">
            <v>H</v>
          </cell>
          <cell r="G1539">
            <v>0.2</v>
          </cell>
          <cell r="H1539">
            <v>28.593994000000002</v>
          </cell>
          <cell r="I1539">
            <v>5.718798800000001</v>
          </cell>
        </row>
        <row r="1540">
          <cell r="D1540">
            <v>11229</v>
          </cell>
          <cell r="E1540" t="str">
            <v>FORNECIMENTO E INSTALAÇÃO DE PATH PANEL COM 24 PORTAS CAT.6</v>
          </cell>
          <cell r="F1540" t="str">
            <v>UN</v>
          </cell>
          <cell r="I1540">
            <v>546.06542300000001</v>
          </cell>
        </row>
        <row r="1541">
          <cell r="D1541">
            <v>49</v>
          </cell>
          <cell r="E1541" t="str">
            <v>CABISTA PATA INSTALAÇÃO TELEFÔNICA</v>
          </cell>
          <cell r="F1541" t="str">
            <v>H</v>
          </cell>
          <cell r="G1541">
            <v>1.5</v>
          </cell>
          <cell r="H1541">
            <v>5.96</v>
          </cell>
          <cell r="I1541">
            <v>8.94</v>
          </cell>
        </row>
        <row r="1542">
          <cell r="D1542">
            <v>73040</v>
          </cell>
          <cell r="E1542" t="str">
            <v>PATH PANEL 24 PORTAS CAT 6E</v>
          </cell>
          <cell r="F1542" t="str">
            <v>UN</v>
          </cell>
          <cell r="G1542">
            <v>1</v>
          </cell>
          <cell r="H1542">
            <v>511.82</v>
          </cell>
          <cell r="I1542">
            <v>511.82</v>
          </cell>
        </row>
        <row r="1543">
          <cell r="D1543">
            <v>88316</v>
          </cell>
          <cell r="E1543" t="str">
            <v>SERVENTE COM ENCARGOS COMPLEMENTARES</v>
          </cell>
          <cell r="F1543" t="str">
            <v>H</v>
          </cell>
          <cell r="G1543">
            <v>1.5</v>
          </cell>
          <cell r="H1543">
            <v>16.870282</v>
          </cell>
          <cell r="I1543">
            <v>25.305422999999998</v>
          </cell>
        </row>
        <row r="1544">
          <cell r="D1544">
            <v>90460</v>
          </cell>
          <cell r="E1544" t="str">
            <v>PERFILADO DE SEÇÃO 38X76MM PARA SUPORTE DE ATÉ 3 TUBOS HORIZONTAIS. AF_05/2015</v>
          </cell>
          <cell r="F1544" t="str">
            <v>M</v>
          </cell>
          <cell r="I1544">
            <v>21.659037147999999</v>
          </cell>
        </row>
        <row r="1545">
          <cell r="D1545">
            <v>11267</v>
          </cell>
          <cell r="E1545" t="str">
            <v>ARRUELA REDONDA DE LATÃO, DIAMETRO EXTERNO= 34MM, ESPESSURA= 2,5MM, DIAMETRO DO FURO= 17MM</v>
          </cell>
          <cell r="F1545" t="str">
            <v>UN</v>
          </cell>
          <cell r="G1545">
            <v>3</v>
          </cell>
          <cell r="H1545" t="str">
            <v>5,69</v>
          </cell>
          <cell r="I1545">
            <v>17.07</v>
          </cell>
        </row>
        <row r="1546">
          <cell r="D1546">
            <v>11976</v>
          </cell>
          <cell r="E1546" t="str">
            <v>CHUMBADOR, DIAMETRO 1/4" COM PARAFUSO 1/4" X 40MM</v>
          </cell>
          <cell r="F1546" t="str">
            <v>UN</v>
          </cell>
          <cell r="G1546">
            <v>1</v>
          </cell>
          <cell r="H1546" t="str">
            <v>0,48</v>
          </cell>
          <cell r="I1546">
            <v>0.48</v>
          </cell>
        </row>
        <row r="1547">
          <cell r="D1547">
            <v>39029</v>
          </cell>
          <cell r="E1547" t="str">
            <v>PERFILADO PERFURADO DUPLO 38 X 76MM, CHAPA 22</v>
          </cell>
          <cell r="F1547" t="str">
            <v>M</v>
          </cell>
          <cell r="G1547">
            <v>0.12</v>
          </cell>
          <cell r="H1547" t="str">
            <v>9,27</v>
          </cell>
          <cell r="I1547">
            <v>1.1123999999999998</v>
          </cell>
        </row>
        <row r="1548">
          <cell r="D1548">
            <v>39996</v>
          </cell>
          <cell r="E1548" t="str">
            <v>VERGALHAO ZINCADO ROSCA TOTAL, 1/4" (6,3MM)</v>
          </cell>
          <cell r="F1548" t="str">
            <v>M</v>
          </cell>
          <cell r="G1548">
            <v>0.45</v>
          </cell>
          <cell r="H1548" t="str">
            <v>2,07</v>
          </cell>
          <cell r="I1548">
            <v>0.93149999999999999</v>
          </cell>
        </row>
        <row r="1549">
          <cell r="D1549">
            <v>39997</v>
          </cell>
          <cell r="E1549" t="str">
            <v>PORCA ZINCADA, SEXTAVADA, DIAMETRO 1/4"</v>
          </cell>
          <cell r="F1549" t="str">
            <v>UN</v>
          </cell>
          <cell r="G1549">
            <v>3</v>
          </cell>
          <cell r="H1549" t="str">
            <v>0,12</v>
          </cell>
          <cell r="I1549">
            <v>0.36</v>
          </cell>
        </row>
        <row r="1550">
          <cell r="D1550">
            <v>88248</v>
          </cell>
          <cell r="E1550" t="str">
            <v>AUXILIAR DE ENCANADOR OU BOMBEIRO HIDRAULICO COM ENCARGOS COMPLEMENTARES</v>
          </cell>
          <cell r="F1550" t="str">
            <v>H</v>
          </cell>
          <cell r="G1550">
            <v>8.0000000000000002E-3</v>
          </cell>
          <cell r="H1550">
            <v>20.132683999999998</v>
          </cell>
          <cell r="I1550">
            <v>0.16106147199999998</v>
          </cell>
        </row>
        <row r="1551">
          <cell r="D1551">
            <v>88267</v>
          </cell>
          <cell r="E1551" t="str">
            <v>ENCANADOR OU BOMBEIRO HIDRÁULICO</v>
          </cell>
          <cell r="F1551" t="str">
            <v>H</v>
          </cell>
          <cell r="G1551">
            <v>5.3999999999999999E-2</v>
          </cell>
          <cell r="H1551">
            <v>28.593994000000002</v>
          </cell>
          <cell r="I1551">
            <v>1.5440756760000001</v>
          </cell>
        </row>
        <row r="1552">
          <cell r="D1552">
            <v>8682</v>
          </cell>
          <cell r="E1552" t="str">
            <v>FORNECIMENTO E INSTALAÇÃO DE RACK 19" X 12U X 450MM</v>
          </cell>
          <cell r="F1552" t="str">
            <v>UN</v>
          </cell>
          <cell r="I1552">
            <v>583.56056399999989</v>
          </cell>
        </row>
        <row r="1553">
          <cell r="D1553">
            <v>49</v>
          </cell>
          <cell r="E1553" t="str">
            <v>CABISTA PARA INSTALAÇÃO TELEFÔNICA</v>
          </cell>
          <cell r="F1553" t="str">
            <v>H</v>
          </cell>
          <cell r="G1553">
            <v>2</v>
          </cell>
          <cell r="H1553">
            <v>5.96</v>
          </cell>
          <cell r="I1553">
            <v>11.92</v>
          </cell>
        </row>
        <row r="1554">
          <cell r="D1554">
            <v>6762</v>
          </cell>
          <cell r="E1554" t="str">
            <v>RACK FECHADO PISO 19" X 12U X 450MM</v>
          </cell>
          <cell r="F1554" t="str">
            <v>UN</v>
          </cell>
          <cell r="G1554">
            <v>1</v>
          </cell>
          <cell r="H1554">
            <v>537.9</v>
          </cell>
          <cell r="I1554">
            <v>537.9</v>
          </cell>
        </row>
        <row r="1555">
          <cell r="D1555">
            <v>88316</v>
          </cell>
          <cell r="E1555" t="str">
            <v>SERVENTE COM ENCARGOS COMPLEMENTARES</v>
          </cell>
          <cell r="F1555" t="str">
            <v>H</v>
          </cell>
          <cell r="G1555">
            <v>2</v>
          </cell>
          <cell r="H1555">
            <v>16.870282</v>
          </cell>
          <cell r="I1555">
            <v>33.740563999999999</v>
          </cell>
        </row>
        <row r="1556">
          <cell r="D1556">
            <v>11419</v>
          </cell>
          <cell r="E1556" t="str">
            <v>REGUA (FILTRO DE LINHA) COM 8 TOMADAS</v>
          </cell>
          <cell r="F1556" t="str">
            <v>UN</v>
          </cell>
          <cell r="I1556">
            <v>18.45</v>
          </cell>
        </row>
        <row r="1557">
          <cell r="D1557">
            <v>6766</v>
          </cell>
          <cell r="E1557" t="str">
            <v>REGUA (FILTRO DE LINHA) COM 8 TOMADAS</v>
          </cell>
          <cell r="F1557" t="str">
            <v>UN</v>
          </cell>
          <cell r="G1557">
            <v>1</v>
          </cell>
          <cell r="H1557">
            <v>18.45</v>
          </cell>
          <cell r="I1557">
            <v>18.45</v>
          </cell>
        </row>
        <row r="1558">
          <cell r="D1558" t="str">
            <v>COMP 029</v>
          </cell>
          <cell r="E1558" t="str">
            <v>SUPORTE PARA FIXAÇÃO DE CÂMERA</v>
          </cell>
          <cell r="F1558" t="str">
            <v>UN</v>
          </cell>
          <cell r="G1558" t="str">
            <v/>
          </cell>
          <cell r="I1558">
            <v>10.116427600000002</v>
          </cell>
        </row>
        <row r="1559">
          <cell r="D1559">
            <v>88316</v>
          </cell>
          <cell r="E1559" t="str">
            <v>SERVENTE COM ENCARGOS COMPLEMENTARES</v>
          </cell>
          <cell r="F1559" t="str">
            <v>H</v>
          </cell>
          <cell r="G1559">
            <v>0.1</v>
          </cell>
          <cell r="H1559">
            <v>16.870282</v>
          </cell>
          <cell r="I1559">
            <v>1.6870282000000001</v>
          </cell>
        </row>
        <row r="1560">
          <cell r="D1560">
            <v>88264</v>
          </cell>
          <cell r="E1560" t="str">
            <v>ELETRICISTA COM ENCARGOS COMPLEMENTARES</v>
          </cell>
          <cell r="F1560" t="str">
            <v>H</v>
          </cell>
          <cell r="G1560">
            <v>0.1</v>
          </cell>
          <cell r="H1560">
            <v>28.593994000000002</v>
          </cell>
          <cell r="I1560">
            <v>2.8593994000000005</v>
          </cell>
        </row>
        <row r="1561">
          <cell r="D1561" t="str">
            <v>COT023</v>
          </cell>
          <cell r="E1561" t="str">
            <v>SUPORTE PARA FIXAÇÃO DE CÂMARA</v>
          </cell>
          <cell r="F1561" t="str">
            <v>UN</v>
          </cell>
          <cell r="G1561">
            <v>1</v>
          </cell>
          <cell r="H1561">
            <v>5.57</v>
          </cell>
          <cell r="I1561">
            <v>5.57</v>
          </cell>
        </row>
        <row r="1562">
          <cell r="D1562">
            <v>7867</v>
          </cell>
          <cell r="E1562" t="str">
            <v>SWITCH 24 PORTAS 10/100 MBPS - FORNECIMENTO</v>
          </cell>
          <cell r="F1562" t="str">
            <v>UN</v>
          </cell>
          <cell r="I1562">
            <v>638.24</v>
          </cell>
        </row>
        <row r="1563">
          <cell r="D1563">
            <v>7615</v>
          </cell>
          <cell r="E1563" t="str">
            <v>SWITCH 24 PORTAS 10/100 MBPS</v>
          </cell>
          <cell r="F1563" t="str">
            <v>UN</v>
          </cell>
          <cell r="G1563">
            <v>1</v>
          </cell>
          <cell r="H1563">
            <v>638.24</v>
          </cell>
          <cell r="I1563">
            <v>638.24</v>
          </cell>
        </row>
        <row r="1564">
          <cell r="E1564" t="str">
            <v>AR CONDICIONADO</v>
          </cell>
        </row>
        <row r="1565">
          <cell r="D1565">
            <v>11412</v>
          </cell>
          <cell r="E1565" t="str">
            <v>CABO DE COBRE PP CORDPLAST 4 X 2,5MM², 450/750V - FORNECIMENTO E INSTALAÇÃO</v>
          </cell>
          <cell r="F1565" t="str">
            <v>M</v>
          </cell>
          <cell r="I1565">
            <v>9.3156703600000004</v>
          </cell>
        </row>
        <row r="1566">
          <cell r="D1566">
            <v>3162</v>
          </cell>
          <cell r="E1566" t="str">
            <v xml:space="preserve">CABO DE COBRE PP CORDPLAST 4 X 2,5 MM², 450/750V </v>
          </cell>
          <cell r="F1566" t="str">
            <v>M</v>
          </cell>
          <cell r="G1566">
            <v>1.02</v>
          </cell>
          <cell r="H1566">
            <v>4.2300000000000004</v>
          </cell>
          <cell r="I1566">
            <v>4.3146000000000004</v>
          </cell>
        </row>
        <row r="1567">
          <cell r="D1567">
            <v>88264</v>
          </cell>
          <cell r="E1567" t="str">
            <v>ELETRICISTA COM ENCARGOS COMPLEMENTARES</v>
          </cell>
          <cell r="F1567" t="str">
            <v>H</v>
          </cell>
          <cell r="G1567">
            <v>0.11</v>
          </cell>
          <cell r="H1567">
            <v>28.593994000000002</v>
          </cell>
          <cell r="I1567">
            <v>3.14533934</v>
          </cell>
        </row>
        <row r="1568">
          <cell r="D1568">
            <v>88316</v>
          </cell>
          <cell r="E1568" t="str">
            <v>SERVENTE COM ENCARGOS COMPLEMENTARES</v>
          </cell>
          <cell r="F1568" t="str">
            <v>H</v>
          </cell>
          <cell r="G1568">
            <v>0.11</v>
          </cell>
          <cell r="H1568">
            <v>16.870282</v>
          </cell>
          <cell r="I1568">
            <v>1.8557310199999999</v>
          </cell>
        </row>
        <row r="1569">
          <cell r="D1569">
            <v>10369</v>
          </cell>
          <cell r="E1569" t="str">
            <v xml:space="preserve">EVAPORADORA HI WALL 12.000 BTU'S + CONDENSADORA  </v>
          </cell>
          <cell r="F1569" t="str">
            <v>UN</v>
          </cell>
          <cell r="I1569">
            <v>2490</v>
          </cell>
        </row>
        <row r="1570">
          <cell r="D1570">
            <v>11152</v>
          </cell>
          <cell r="E1570" t="str">
            <v>FORNECIMENTO E INSTALAÇÃO DE AR CONDICIONADO TIPO SPLIT WALL 12.000 BTU'S (EVAPORADORA E CONDENSADORA) - CONTEMPLA MÃO DE OBRA, SUPORTE E TUBULAÇÃO ATÉ 3,0M</v>
          </cell>
          <cell r="F1570" t="str">
            <v>UN</v>
          </cell>
          <cell r="G1570">
            <v>1</v>
          </cell>
          <cell r="H1570">
            <v>2490</v>
          </cell>
          <cell r="I1570">
            <v>2490</v>
          </cell>
        </row>
        <row r="1571">
          <cell r="D1571">
            <v>2359</v>
          </cell>
          <cell r="E1571" t="str">
            <v xml:space="preserve">EVAPORADORA HI WALL 18.000 BTU'S + CONDENSADORA  </v>
          </cell>
          <cell r="F1571" t="str">
            <v>UN</v>
          </cell>
          <cell r="I1571">
            <v>2678</v>
          </cell>
        </row>
        <row r="1572">
          <cell r="D1572">
            <v>19</v>
          </cell>
          <cell r="E1572" t="str">
            <v>FORNECIMENTO E INSTALAÇÃO DE AR CONDICIONADO TIPO SPLIT WALL 18.000 BTU'S (EVAPORADORA E CONDENSADORA) - CONTEMPLA MÃO DE OBRA, SUPORTE E TUBULAÇÃO ATÉ 3,0M</v>
          </cell>
          <cell r="F1572" t="str">
            <v>UN</v>
          </cell>
          <cell r="G1572">
            <v>1</v>
          </cell>
          <cell r="H1572">
            <v>2678</v>
          </cell>
          <cell r="I1572">
            <v>2678</v>
          </cell>
        </row>
        <row r="1573">
          <cell r="D1573" t="str">
            <v>COMP 030</v>
          </cell>
          <cell r="E1573" t="str">
            <v>EVAPORADORA TIPO JANELA 12.000 BTU'S, MODELO GREE GJC12BL- D1MND2A OU EQ. TECNICO</v>
          </cell>
          <cell r="F1573" t="str">
            <v>UN</v>
          </cell>
          <cell r="G1573" t="str">
            <v/>
          </cell>
          <cell r="I1573">
            <v>1403.5464276</v>
          </cell>
        </row>
        <row r="1574">
          <cell r="D1574">
            <v>88316</v>
          </cell>
          <cell r="E1574" t="str">
            <v>SERVENTE COM ENCARGOS COMPLEMENTARES</v>
          </cell>
          <cell r="F1574" t="str">
            <v>H</v>
          </cell>
          <cell r="G1574">
            <v>0.1</v>
          </cell>
          <cell r="H1574">
            <v>16.870282</v>
          </cell>
          <cell r="I1574">
            <v>1.6870282000000001</v>
          </cell>
        </row>
        <row r="1575">
          <cell r="D1575">
            <v>88264</v>
          </cell>
          <cell r="E1575" t="str">
            <v>ELETRICISTA COM ENCARGOS COMPLEMENTARES</v>
          </cell>
          <cell r="F1575" t="str">
            <v>H</v>
          </cell>
          <cell r="G1575">
            <v>0.1</v>
          </cell>
          <cell r="H1575">
            <v>28.593994000000002</v>
          </cell>
          <cell r="I1575">
            <v>2.8593994000000005</v>
          </cell>
        </row>
        <row r="1576">
          <cell r="D1576" t="str">
            <v>COT018</v>
          </cell>
          <cell r="E1576" t="str">
            <v>EVAPORADORA TIPO JANELA 12.000 BTU'S, MODELO GREE GJC12BL- D1MND2A OU EQ. TECNIC</v>
          </cell>
          <cell r="F1576" t="str">
            <v>UN</v>
          </cell>
          <cell r="G1576">
            <v>1</v>
          </cell>
          <cell r="H1576">
            <v>1399</v>
          </cell>
          <cell r="I1576">
            <v>1399</v>
          </cell>
        </row>
        <row r="1577">
          <cell r="D1577" t="str">
            <v>COMP 031</v>
          </cell>
          <cell r="E1577" t="str">
            <v>EVAPORADORA TIPO JANELA 18.000 BTU'S, MODELO GREE GJC12BL- D1MND2A OU EQ. TECNICO</v>
          </cell>
          <cell r="F1577" t="str">
            <v>UN</v>
          </cell>
          <cell r="G1577" t="str">
            <v/>
          </cell>
          <cell r="I1577">
            <v>1933.5464276</v>
          </cell>
        </row>
        <row r="1578">
          <cell r="D1578">
            <v>88316</v>
          </cell>
          <cell r="E1578" t="str">
            <v>SERVENTE COM ENCARGOS COMPLEMENTARES</v>
          </cell>
          <cell r="F1578" t="str">
            <v>H</v>
          </cell>
          <cell r="G1578">
            <v>0.1</v>
          </cell>
          <cell r="H1578">
            <v>16.870282</v>
          </cell>
          <cell r="I1578">
            <v>1.6870282000000001</v>
          </cell>
        </row>
        <row r="1579">
          <cell r="D1579">
            <v>88264</v>
          </cell>
          <cell r="E1579" t="str">
            <v>ELETRICISTA COM ENCARGOS COMPLEMENTARES</v>
          </cell>
          <cell r="F1579" t="str">
            <v>H</v>
          </cell>
          <cell r="G1579">
            <v>0.1</v>
          </cell>
          <cell r="H1579">
            <v>28.593994000000002</v>
          </cell>
          <cell r="I1579">
            <v>2.8593994000000005</v>
          </cell>
        </row>
        <row r="1580">
          <cell r="D1580" t="str">
            <v>COT019</v>
          </cell>
          <cell r="E1580" t="str">
            <v>EVAPORADORA TIPO JANELA 12.000 BTU'S, MODELO GREE GJC12BL- D1MND2A OU EQ. TECNIC</v>
          </cell>
          <cell r="F1580" t="str">
            <v>UN</v>
          </cell>
          <cell r="G1580">
            <v>1</v>
          </cell>
          <cell r="H1580">
            <v>1929</v>
          </cell>
          <cell r="I1580">
            <v>1929</v>
          </cell>
        </row>
        <row r="1581">
          <cell r="D1581">
            <v>89413</v>
          </cell>
          <cell r="E1581" t="str">
            <v>JOELHO 90 GRAUS, PVC, SOLDÁVEL, DN 32MM, INSTALADO EM RAMAL DE DISTRIBUIÇÃO DE ÁGUA - FORNECIMENTO E INSTALAÇÃO. AF_12/2014</v>
          </cell>
          <cell r="F1581" t="str">
            <v>UN</v>
          </cell>
          <cell r="G1581" t="str">
            <v/>
          </cell>
          <cell r="I1581">
            <v>7.7584045459999986</v>
          </cell>
        </row>
        <row r="1582">
          <cell r="D1582">
            <v>88248</v>
          </cell>
          <cell r="E1582" t="str">
            <v>AUXILIAR DE ENCANADOR OU BOMBEIRO HIDRÁULICO COM ENCARGOS COMPLEMENTARES</v>
          </cell>
          <cell r="F1582" t="str">
            <v>H</v>
          </cell>
          <cell r="G1582">
            <v>0.107</v>
          </cell>
          <cell r="H1582">
            <v>20.132683999999998</v>
          </cell>
          <cell r="I1582">
            <v>2.1541971879999995</v>
          </cell>
        </row>
        <row r="1583">
          <cell r="D1583">
            <v>88267</v>
          </cell>
          <cell r="E1583" t="str">
            <v>ENCANADOR OU BOMBEIRO HIDRÁULICO COM ENCARGOS COMPLEMENTARES</v>
          </cell>
          <cell r="F1583" t="str">
            <v>H</v>
          </cell>
          <cell r="G1583">
            <v>0.107</v>
          </cell>
          <cell r="H1583">
            <v>28.593994000000002</v>
          </cell>
          <cell r="I1583">
            <v>3.0595573580000002</v>
          </cell>
        </row>
        <row r="1584">
          <cell r="D1584">
            <v>122</v>
          </cell>
          <cell r="E1584" t="str">
            <v>ADESIVO PLASTICO PARA PVC, FRASCO COM 850 GR</v>
          </cell>
          <cell r="F1584" t="str">
            <v>UN</v>
          </cell>
          <cell r="G1584">
            <v>8.9999999999999993E-3</v>
          </cell>
          <cell r="H1584" t="str">
            <v>48,14</v>
          </cell>
          <cell r="I1584">
            <v>0.43325999999999998</v>
          </cell>
        </row>
        <row r="1585">
          <cell r="D1585">
            <v>3536</v>
          </cell>
          <cell r="E1585" t="str">
            <v>JOELHO PVC, SOLDAVEL, 90 GRAUS, 32 MM, PARA AGUA FRIA PREDIAL</v>
          </cell>
          <cell r="F1585" t="str">
            <v>UN</v>
          </cell>
          <cell r="G1585">
            <v>1</v>
          </cell>
          <cell r="H1585" t="str">
            <v>1,60</v>
          </cell>
          <cell r="I1585">
            <v>1.6</v>
          </cell>
        </row>
        <row r="1586">
          <cell r="D1586">
            <v>20083</v>
          </cell>
          <cell r="E1586" t="str">
            <v>SOLUCAO LIMPADORA PARA PVC, FRASCO COM 1000 CM3</v>
          </cell>
          <cell r="F1586" t="str">
            <v>UN</v>
          </cell>
          <cell r="G1586">
            <v>1.0999999999999999E-2</v>
          </cell>
          <cell r="H1586" t="str">
            <v>41,81</v>
          </cell>
          <cell r="I1586">
            <v>0.45990999999999999</v>
          </cell>
        </row>
        <row r="1587">
          <cell r="D1587">
            <v>38383</v>
          </cell>
          <cell r="E1587" t="str">
            <v>LIXA D'AGUA EM FOLHA, GRAO 100</v>
          </cell>
          <cell r="F1587" t="str">
            <v>UN</v>
          </cell>
          <cell r="G1587">
            <v>3.5999999999999997E-2</v>
          </cell>
          <cell r="H1587" t="str">
            <v>1,43</v>
          </cell>
          <cell r="I1587">
            <v>5.1479999999999991E-2</v>
          </cell>
        </row>
        <row r="1588">
          <cell r="D1588">
            <v>89368</v>
          </cell>
          <cell r="E1588" t="str">
            <v>JOELHO 45 GRAUS, PVC, SOLDÁVEL, DN 32MM, INSTALADO EM RAMAL OU SUB-RAMAL DE ÁGUA - FORNECIMENTO E INSTALAÇÃO. AF_12/2014</v>
          </cell>
          <cell r="F1588" t="str">
            <v>UN</v>
          </cell>
          <cell r="G1588" t="str">
            <v/>
          </cell>
          <cell r="I1588">
            <v>12.641045362000002</v>
          </cell>
        </row>
        <row r="1589">
          <cell r="D1589">
            <v>88248</v>
          </cell>
          <cell r="E1589" t="str">
            <v>AUXILIAR DE ENCANADOR OU BOMBEIRO HIDRÁULICO COM ENCARGOS COMPLEMENTARES</v>
          </cell>
          <cell r="F1589" t="str">
            <v>H</v>
          </cell>
          <cell r="G1589">
            <v>0.17899999999999999</v>
          </cell>
          <cell r="H1589">
            <v>20.132683999999998</v>
          </cell>
          <cell r="I1589">
            <v>3.6037504359999994</v>
          </cell>
        </row>
        <row r="1590">
          <cell r="D1590">
            <v>88267</v>
          </cell>
          <cell r="E1590" t="str">
            <v>ENCANADOR OU BOMBEIRO HIDRÁULICO COM ENCARGOS COMPLEMENTARES</v>
          </cell>
          <cell r="F1590" t="str">
            <v>H</v>
          </cell>
          <cell r="G1590">
            <v>0.17899999999999999</v>
          </cell>
          <cell r="H1590">
            <v>28.593994000000002</v>
          </cell>
          <cell r="I1590">
            <v>5.1183249260000006</v>
          </cell>
        </row>
        <row r="1591">
          <cell r="D1591">
            <v>122</v>
          </cell>
          <cell r="E1591" t="str">
            <v>ADESIVO PLASTICO PARA PVC, FRASCO COM 850 GR</v>
          </cell>
          <cell r="F1591" t="str">
            <v>UN</v>
          </cell>
          <cell r="G1591">
            <v>8.9999999999999993E-3</v>
          </cell>
          <cell r="H1591" t="str">
            <v>48,14</v>
          </cell>
          <cell r="I1591">
            <v>0.43325999999999998</v>
          </cell>
        </row>
        <row r="1592">
          <cell r="D1592">
            <v>3501</v>
          </cell>
          <cell r="E1592" t="str">
            <v>JOELHO, PVC SOLDAVEL, 45 GRAUS, 32 MM, PARA AGUA FRIA PREDIAL</v>
          </cell>
          <cell r="F1592" t="str">
            <v>UN</v>
          </cell>
          <cell r="G1592">
            <v>1</v>
          </cell>
          <cell r="H1592" t="str">
            <v>2,94</v>
          </cell>
          <cell r="I1592">
            <v>2.94</v>
          </cell>
        </row>
        <row r="1593">
          <cell r="D1593">
            <v>20083</v>
          </cell>
          <cell r="E1593" t="str">
            <v>SOLUCAO LIMPADORA PARA PVC, FRASCO COM 1000 CM3</v>
          </cell>
          <cell r="F1593" t="str">
            <v>UN</v>
          </cell>
          <cell r="G1593">
            <v>1.0999999999999999E-2</v>
          </cell>
          <cell r="H1593" t="str">
            <v>41,81</v>
          </cell>
          <cell r="I1593">
            <v>0.45990999999999999</v>
          </cell>
        </row>
        <row r="1594">
          <cell r="D1594">
            <v>38383</v>
          </cell>
          <cell r="E1594" t="str">
            <v>LIXA D'AGUA EM FOLHA, GRAO 100</v>
          </cell>
          <cell r="F1594" t="str">
            <v>UN</v>
          </cell>
          <cell r="G1594">
            <v>0.06</v>
          </cell>
          <cell r="H1594" t="str">
            <v>1,43</v>
          </cell>
          <cell r="I1594">
            <v>8.5799999999999987E-2</v>
          </cell>
        </row>
        <row r="1595">
          <cell r="D1595">
            <v>89398</v>
          </cell>
          <cell r="E1595" t="str">
            <v>TE, PVC, SOLDÁVEL, DN 32MM, INSTALADO EM RAMAL OU SUB-RAMAL DE ÁGUA - FORNECIMENTO E INSTALAÇÃO. AF_12/2014</v>
          </cell>
          <cell r="F1595" t="str">
            <v>UN</v>
          </cell>
          <cell r="I1595">
            <v>15.688949363999999</v>
          </cell>
        </row>
        <row r="1596">
          <cell r="D1596">
            <v>88248</v>
          </cell>
          <cell r="E1596" t="str">
            <v>AUXILIAR DE ENCANADOR OU BOMBEIRO HIDRÁULICO COM ENCARGOS COMPLEMENTARES</v>
          </cell>
          <cell r="F1596" t="str">
            <v>H</v>
          </cell>
          <cell r="G1596">
            <v>0.23799999999999999</v>
          </cell>
          <cell r="H1596">
            <v>20.132683999999998</v>
          </cell>
          <cell r="I1596">
            <v>4.7915787919999993</v>
          </cell>
        </row>
        <row r="1597">
          <cell r="D1597">
            <v>88267</v>
          </cell>
          <cell r="E1597" t="str">
            <v>ENCANADOR OU BOMBEIRO HIDRÁULICO COM ENCARGOS COMPLEMENTARES</v>
          </cell>
          <cell r="F1597" t="str">
            <v>H</v>
          </cell>
          <cell r="G1597">
            <v>0.23799999999999999</v>
          </cell>
          <cell r="H1597">
            <v>28.593994000000002</v>
          </cell>
          <cell r="I1597">
            <v>6.8053705720000002</v>
          </cell>
        </row>
        <row r="1598">
          <cell r="D1598">
            <v>122</v>
          </cell>
          <cell r="E1598" t="str">
            <v>ADESIVO PLASTICO PARA PVC, FRASCO COM 850 GR</v>
          </cell>
          <cell r="F1598" t="str">
            <v>UN</v>
          </cell>
          <cell r="G1598">
            <v>1.4E-2</v>
          </cell>
          <cell r="H1598" t="str">
            <v>48,14</v>
          </cell>
          <cell r="I1598">
            <v>0.67396</v>
          </cell>
        </row>
        <row r="1599">
          <cell r="D1599">
            <v>7140</v>
          </cell>
          <cell r="E1599" t="str">
            <v>TE SOLDAVEL, PVC, 90 GRAUS, 32 MM, PARA AGUA FRIA PREDIAL (NBR 5648)</v>
          </cell>
          <cell r="F1599" t="str">
            <v>UN</v>
          </cell>
          <cell r="G1599">
            <v>1</v>
          </cell>
          <cell r="H1599" t="str">
            <v>2,58</v>
          </cell>
          <cell r="I1599">
            <v>2.58</v>
          </cell>
        </row>
        <row r="1600">
          <cell r="D1600">
            <v>20083</v>
          </cell>
          <cell r="E1600" t="str">
            <v>SOLUCAO LIMPADORA PARA PVC, FRASCO COM 1000 CM3</v>
          </cell>
          <cell r="F1600" t="str">
            <v>UN</v>
          </cell>
          <cell r="G1600">
            <v>1.7000000000000001E-2</v>
          </cell>
          <cell r="H1600" t="str">
            <v>41,81</v>
          </cell>
          <cell r="I1600">
            <v>0.71077000000000012</v>
          </cell>
        </row>
        <row r="1601">
          <cell r="D1601">
            <v>38383</v>
          </cell>
          <cell r="E1601" t="str">
            <v>LIXA D'AGUA EM FOLHA, GRAO 100</v>
          </cell>
          <cell r="F1601" t="str">
            <v>UN</v>
          </cell>
          <cell r="G1601">
            <v>8.8999999999999996E-2</v>
          </cell>
          <cell r="H1601" t="str">
            <v>1,43</v>
          </cell>
          <cell r="I1601">
            <v>0.12726999999999999</v>
          </cell>
        </row>
        <row r="1602">
          <cell r="D1602">
            <v>7777</v>
          </cell>
          <cell r="E1602" t="str">
            <v>TUBO COBRE FLEXIVEL APARENTE, JUNTA SOLDADAS, D= 1/4" (6,35mm)</v>
          </cell>
          <cell r="F1602" t="str">
            <v>M</v>
          </cell>
          <cell r="I1602">
            <v>12.997487599999999</v>
          </cell>
        </row>
        <row r="1603">
          <cell r="D1603">
            <v>1704</v>
          </cell>
          <cell r="E1603" t="str">
            <v>PASTA P/ SOLDAR</v>
          </cell>
          <cell r="F1603" t="str">
            <v>KG</v>
          </cell>
          <cell r="G1603">
            <v>1E-3</v>
          </cell>
          <cell r="H1603">
            <v>7.58</v>
          </cell>
          <cell r="I1603">
            <v>7.5799999999999999E-3</v>
          </cell>
        </row>
        <row r="1604">
          <cell r="D1604">
            <v>2023</v>
          </cell>
          <cell r="E1604" t="str">
            <v>SOLDA BRANCA PREPARADA 30/70</v>
          </cell>
          <cell r="F1604" t="str">
            <v>KG</v>
          </cell>
          <cell r="G1604">
            <v>1E-3</v>
          </cell>
          <cell r="H1604">
            <v>20.079999999999998</v>
          </cell>
          <cell r="I1604">
            <v>2.0079999999999997E-2</v>
          </cell>
        </row>
        <row r="1605">
          <cell r="D1605">
            <v>7463</v>
          </cell>
          <cell r="E1605" t="str">
            <v>TUBO DE COBRE FLEXIVEL D= 1/4" - 6,35MM, E= 1MM (0,123 KG/M)</v>
          </cell>
          <cell r="F1605" t="str">
            <v>M</v>
          </cell>
          <cell r="G1605">
            <v>1.01</v>
          </cell>
          <cell r="H1605">
            <v>8.34</v>
          </cell>
          <cell r="I1605">
            <v>8.4233999999999991</v>
          </cell>
        </row>
        <row r="1606">
          <cell r="D1606">
            <v>88267</v>
          </cell>
          <cell r="E1606" t="str">
            <v>ENCANADOR OU BOMBEIRO HIDRÁULICO COM ENCARGOS COMPLEMENTARES</v>
          </cell>
          <cell r="F1606" t="str">
            <v>H</v>
          </cell>
          <cell r="G1606">
            <v>0.1</v>
          </cell>
          <cell r="H1606">
            <v>28.593994000000002</v>
          </cell>
          <cell r="I1606">
            <v>2.8593994000000005</v>
          </cell>
        </row>
        <row r="1607">
          <cell r="D1607">
            <v>88316</v>
          </cell>
          <cell r="E1607" t="str">
            <v>SERVENTE COM ENCARGOS COMPLEMENTARES</v>
          </cell>
          <cell r="F1607" t="str">
            <v>H</v>
          </cell>
          <cell r="G1607">
            <v>0.1</v>
          </cell>
          <cell r="H1607">
            <v>16.870282</v>
          </cell>
          <cell r="I1607">
            <v>1.6870282000000001</v>
          </cell>
        </row>
        <row r="1608">
          <cell r="D1608">
            <v>11504</v>
          </cell>
          <cell r="E1608" t="str">
            <v>TUBO COBRE FLEXIVEL APARENTE, JUNTA SOLDADAS, D= 1/2"(12,7mm)</v>
          </cell>
          <cell r="F1608" t="str">
            <v>M</v>
          </cell>
          <cell r="I1608">
            <v>21.417194364</v>
          </cell>
        </row>
        <row r="1609">
          <cell r="D1609">
            <v>1704</v>
          </cell>
          <cell r="E1609" t="str">
            <v>PASTA P/ SOLDAR</v>
          </cell>
          <cell r="F1609" t="str">
            <v>KG</v>
          </cell>
          <cell r="G1609">
            <v>1E-3</v>
          </cell>
          <cell r="H1609">
            <v>7.58</v>
          </cell>
          <cell r="I1609">
            <v>7.5799999999999999E-3</v>
          </cell>
        </row>
        <row r="1610">
          <cell r="D1610">
            <v>2023</v>
          </cell>
          <cell r="E1610" t="str">
            <v>SOLDA BRANCA PREPARADA 30/70</v>
          </cell>
          <cell r="F1610" t="str">
            <v>KG</v>
          </cell>
          <cell r="G1610">
            <v>1E-3</v>
          </cell>
          <cell r="H1610">
            <v>20.079999999999998</v>
          </cell>
          <cell r="I1610">
            <v>2.0079999999999997E-2</v>
          </cell>
        </row>
        <row r="1611">
          <cell r="D1611">
            <v>7465</v>
          </cell>
          <cell r="E1611" t="str">
            <v>Tubo de cobre flexível Ø 1/2" - 12,7mm, e= 1mm</v>
          </cell>
          <cell r="F1611" t="str">
            <v>M</v>
          </cell>
          <cell r="G1611">
            <v>1.1000000000000001</v>
          </cell>
          <cell r="H1611">
            <v>13.7</v>
          </cell>
          <cell r="I1611">
            <v>15.07</v>
          </cell>
        </row>
        <row r="1612">
          <cell r="D1612">
            <v>88267</v>
          </cell>
          <cell r="E1612" t="str">
            <v>ENCANADOR OU BOMBEIRO HIDRÁULICO COM ENCARGOS COMPLEMENTARES</v>
          </cell>
          <cell r="F1612" t="str">
            <v>H</v>
          </cell>
          <cell r="G1612">
            <v>0.13900000000000001</v>
          </cell>
          <cell r="H1612">
            <v>28.593994000000002</v>
          </cell>
          <cell r="I1612">
            <v>3.9745651660000005</v>
          </cell>
        </row>
        <row r="1613">
          <cell r="D1613">
            <v>88316</v>
          </cell>
          <cell r="E1613" t="str">
            <v>SERVENTE COM ENCARGOS COMPLEMENTARES</v>
          </cell>
          <cell r="F1613" t="str">
            <v>H</v>
          </cell>
          <cell r="G1613">
            <v>0.13900000000000001</v>
          </cell>
          <cell r="H1613">
            <v>16.870282</v>
          </cell>
          <cell r="I1613">
            <v>2.3449691980000003</v>
          </cell>
        </row>
        <row r="1614">
          <cell r="D1614" t="str">
            <v>COMP 032</v>
          </cell>
          <cell r="E1614" t="str">
            <v>ESPUMA  ISOLANTE PARA TUBO 1/4"</v>
          </cell>
          <cell r="F1614" t="str">
            <v>M</v>
          </cell>
          <cell r="I1614">
            <v>5.7464276000000005</v>
          </cell>
        </row>
        <row r="1615">
          <cell r="D1615">
            <v>8145</v>
          </cell>
          <cell r="E1615" t="str">
            <v>Isolamento esponjoso elastomérico para tubo de cobre 1/4"</v>
          </cell>
          <cell r="F1615" t="str">
            <v>M</v>
          </cell>
          <cell r="G1615">
            <v>1</v>
          </cell>
          <cell r="H1615">
            <v>1.2</v>
          </cell>
          <cell r="I1615">
            <v>1.2</v>
          </cell>
        </row>
        <row r="1616">
          <cell r="D1616">
            <v>88267</v>
          </cell>
          <cell r="E1616" t="str">
            <v>ENCANADOR OU BOMBEIRO HIDRÁULICO COM ENCARGOS COMPLEMENTARES</v>
          </cell>
          <cell r="F1616" t="str">
            <v>H</v>
          </cell>
          <cell r="G1616">
            <v>0.1</v>
          </cell>
          <cell r="H1616">
            <v>28.593994000000002</v>
          </cell>
          <cell r="I1616">
            <v>2.8593994000000005</v>
          </cell>
        </row>
        <row r="1617">
          <cell r="D1617">
            <v>88316</v>
          </cell>
          <cell r="E1617" t="str">
            <v>SERVENTE COM ENCARGOS COMPLEMENTARES</v>
          </cell>
          <cell r="F1617" t="str">
            <v>H</v>
          </cell>
          <cell r="G1617">
            <v>0.1</v>
          </cell>
          <cell r="H1617">
            <v>16.870282</v>
          </cell>
          <cell r="I1617">
            <v>1.6870282000000001</v>
          </cell>
        </row>
        <row r="1618">
          <cell r="D1618" t="str">
            <v>COMP 033</v>
          </cell>
          <cell r="E1618" t="str">
            <v>ESPUMA  ISOLANTE PARA TUBO 1/2"</v>
          </cell>
          <cell r="F1618" t="str">
            <v>M</v>
          </cell>
          <cell r="I1618">
            <v>6.5464276000000012</v>
          </cell>
        </row>
        <row r="1619">
          <cell r="D1619">
            <v>8147</v>
          </cell>
          <cell r="E1619" t="str">
            <v>Isolamento esponjoso elastomérico para tubo de cobre 1/2"</v>
          </cell>
          <cell r="F1619" t="str">
            <v>M</v>
          </cell>
          <cell r="G1619">
            <v>1</v>
          </cell>
          <cell r="H1619">
            <v>2</v>
          </cell>
          <cell r="I1619">
            <v>2</v>
          </cell>
        </row>
        <row r="1620">
          <cell r="D1620">
            <v>88267</v>
          </cell>
          <cell r="E1620" t="str">
            <v>ENCANADOR OU BOMBEIRO HIDRÁULICO COM ENCARGOS COMPLEMENTARES</v>
          </cell>
          <cell r="F1620" t="str">
            <v>H</v>
          </cell>
          <cell r="G1620">
            <v>0.1</v>
          </cell>
          <cell r="H1620">
            <v>28.593994000000002</v>
          </cell>
          <cell r="I1620">
            <v>2.8593994000000005</v>
          </cell>
        </row>
        <row r="1621">
          <cell r="D1621">
            <v>88316</v>
          </cell>
          <cell r="E1621" t="str">
            <v>SERVENTE COM ENCARGOS COMPLEMENTARES</v>
          </cell>
          <cell r="F1621" t="str">
            <v>H</v>
          </cell>
          <cell r="G1621">
            <v>0.1</v>
          </cell>
          <cell r="H1621">
            <v>16.870282</v>
          </cell>
          <cell r="I1621">
            <v>1.6870282000000001</v>
          </cell>
        </row>
        <row r="1622">
          <cell r="D1622">
            <v>89357</v>
          </cell>
          <cell r="E1622" t="str">
            <v>TUBO, PVC, SOLDÁVEL, DN 32MM, INSTALADO EM RAMAL OU SUB-RAMAL DE ÁGUA - FORNECIMENTO E INSTALAÇÃO. AF_12/2014</v>
          </cell>
          <cell r="F1622" t="str">
            <v>M</v>
          </cell>
          <cell r="I1622">
            <v>27.66581832</v>
          </cell>
        </row>
        <row r="1623">
          <cell r="D1623">
            <v>88248</v>
          </cell>
          <cell r="E1623" t="str">
            <v>AUXILIAR DE NECANADOR OU BOMBEIRO HIDRAULICO COM ENCARGOS COMPLEMENTARES</v>
          </cell>
          <cell r="F1623" t="str">
            <v>H</v>
          </cell>
          <cell r="G1623">
            <v>0.44</v>
          </cell>
          <cell r="H1623">
            <v>20.132683999999998</v>
          </cell>
          <cell r="I1623">
            <v>8.8583809599999999</v>
          </cell>
        </row>
        <row r="1624">
          <cell r="D1624">
            <v>88267</v>
          </cell>
          <cell r="E1624" t="str">
            <v>ENCANADOR OU BOMBEIRO HIDRÁULICO COM ENCARGOS COMPLEMENTARES</v>
          </cell>
          <cell r="F1624" t="str">
            <v>H</v>
          </cell>
          <cell r="G1624">
            <v>0.44</v>
          </cell>
          <cell r="H1624">
            <v>28.593994000000002</v>
          </cell>
          <cell r="I1624">
            <v>12.58135736</v>
          </cell>
        </row>
        <row r="1625">
          <cell r="D1625">
            <v>9869</v>
          </cell>
          <cell r="E1625" t="str">
            <v>TUBO PVC, SOLDÁVEL, DN 32MM, ÁGUA FRIA (NBR- 5648)</v>
          </cell>
          <cell r="F1625" t="str">
            <v>M</v>
          </cell>
          <cell r="G1625">
            <v>1.0609999999999999</v>
          </cell>
          <cell r="H1625" t="str">
            <v>5,67</v>
          </cell>
          <cell r="I1625">
            <v>6.0158699999999996</v>
          </cell>
        </row>
        <row r="1626">
          <cell r="D1626">
            <v>38383</v>
          </cell>
          <cell r="E1626" t="str">
            <v>LIXA D' AGUA EM FOLHA, GRAO 100</v>
          </cell>
          <cell r="F1626" t="str">
            <v>UN</v>
          </cell>
          <cell r="G1626">
            <v>0.14699999999999999</v>
          </cell>
          <cell r="H1626" t="str">
            <v>1,43</v>
          </cell>
          <cell r="I1626">
            <v>0.21020999999999998</v>
          </cell>
        </row>
        <row r="1627">
          <cell r="E1627" t="str">
            <v>LOUÇAS E METAIS</v>
          </cell>
        </row>
        <row r="1628">
          <cell r="D1628" t="str">
            <v>COMP 034</v>
          </cell>
          <cell r="E1628" t="str">
            <v>ANEL DE VEDAÇÃO PARA VASO SANITÁRIO</v>
          </cell>
          <cell r="F1628" t="str">
            <v>UN</v>
          </cell>
          <cell r="I1628">
            <v>1.41</v>
          </cell>
        </row>
        <row r="1629">
          <cell r="D1629">
            <v>11393</v>
          </cell>
          <cell r="E1629" t="str">
            <v>ANEL VEDAÇÃO PVC, 100MM, PARA SAIDA VASO SANITARIO</v>
          </cell>
          <cell r="F1629" t="str">
            <v>UN</v>
          </cell>
          <cell r="G1629">
            <v>1</v>
          </cell>
          <cell r="H1629">
            <v>1.41</v>
          </cell>
          <cell r="I1629">
            <v>1.41</v>
          </cell>
        </row>
        <row r="1630">
          <cell r="D1630">
            <v>11961</v>
          </cell>
          <cell r="E1630" t="str">
            <v>ALARME BANHEIRO PNE DEFICIENTE FISICO CONFORME NBR 9050 COM ACIONADOR</v>
          </cell>
          <cell r="F1630" t="str">
            <v>UN</v>
          </cell>
          <cell r="I1630">
            <v>467.72892692000005</v>
          </cell>
        </row>
        <row r="1631">
          <cell r="D1631">
            <v>12838</v>
          </cell>
          <cell r="E1631" t="str">
            <v>ALARME BANHEIRO PNE DEFICIENTE FISICO CONFORME NBR 9050 COM ACIONADOR</v>
          </cell>
          <cell r="F1631" t="str">
            <v>UN</v>
          </cell>
          <cell r="G1631">
            <v>1</v>
          </cell>
          <cell r="H1631">
            <v>460</v>
          </cell>
          <cell r="I1631">
            <v>460</v>
          </cell>
        </row>
        <row r="1632">
          <cell r="D1632">
            <v>88264</v>
          </cell>
          <cell r="E1632" t="str">
            <v>ELETRICISTA COM ENCARGOS COMPLEMENTARES</v>
          </cell>
          <cell r="F1632" t="str">
            <v>H</v>
          </cell>
          <cell r="G1632">
            <v>0.17</v>
          </cell>
          <cell r="H1632">
            <v>28.593994000000002</v>
          </cell>
          <cell r="I1632">
            <v>4.8609789800000005</v>
          </cell>
        </row>
        <row r="1633">
          <cell r="D1633">
            <v>88316</v>
          </cell>
          <cell r="E1633" t="str">
            <v>SERVENTE COM ENCARGOS COMPLEMENTARES</v>
          </cell>
          <cell r="F1633" t="str">
            <v>H</v>
          </cell>
          <cell r="G1633">
            <v>0.17</v>
          </cell>
          <cell r="H1633">
            <v>16.870282</v>
          </cell>
          <cell r="I1633">
            <v>2.8679479400000001</v>
          </cell>
        </row>
        <row r="1634">
          <cell r="D1634">
            <v>7761</v>
          </cell>
          <cell r="E1634" t="str">
            <v>BARRA DE APOIO EM INOX DIAM. 40MM - 85CM</v>
          </cell>
          <cell r="F1634" t="str">
            <v>UN</v>
          </cell>
          <cell r="I1634">
            <v>447.1848182</v>
          </cell>
        </row>
        <row r="1635">
          <cell r="D1635">
            <v>7387</v>
          </cell>
          <cell r="E1635" t="str">
            <v>BARRA DE APOIO PARA SANITÁRIOS DE DEFICIENTES FÍSICOS, DECA 2310 EBR, L=90 CM, OU SIMILAR</v>
          </cell>
          <cell r="F1635" t="str">
            <v>UN</v>
          </cell>
          <cell r="G1635">
            <v>1</v>
          </cell>
          <cell r="H1635">
            <v>439.13</v>
          </cell>
          <cell r="I1635">
            <v>439.13</v>
          </cell>
        </row>
        <row r="1636">
          <cell r="D1636">
            <v>88309</v>
          </cell>
          <cell r="E1636" t="str">
            <v>PEDRFEIRO COM ENCARGOS COMPLEMENTARES</v>
          </cell>
          <cell r="F1636" t="str">
            <v>H</v>
          </cell>
          <cell r="G1636">
            <v>0.3</v>
          </cell>
          <cell r="H1636">
            <v>26.849394</v>
          </cell>
          <cell r="I1636">
            <v>8.0548181999999997</v>
          </cell>
        </row>
        <row r="1637">
          <cell r="D1637">
            <v>95471</v>
          </cell>
          <cell r="E1637" t="str">
            <v>VASO SANITARIO SIFONADO CONVENCIONAL PARA PCD SEM FURO FRONTAL COM  LOUÇA BRANCA SEM ASSENTO -  FORNECIMENTO E INSTALAÇÃO. AF_10/2016</v>
          </cell>
          <cell r="F1637" t="str">
            <v>UN</v>
          </cell>
          <cell r="G1637" t="str">
            <v/>
          </cell>
          <cell r="I1637">
            <v>605.39991740000005</v>
          </cell>
        </row>
        <row r="1638">
          <cell r="D1638">
            <v>88267</v>
          </cell>
          <cell r="E1638" t="str">
            <v>ENCANADOR OU BOMBEIRO HIDRÁULICO COM ENCARGOS COMPLEMENTARES</v>
          </cell>
          <cell r="F1638" t="str">
            <v>H</v>
          </cell>
          <cell r="G1638">
            <v>0.78</v>
          </cell>
          <cell r="H1638">
            <v>28.593994000000002</v>
          </cell>
          <cell r="I1638">
            <v>22.303315320000003</v>
          </cell>
        </row>
        <row r="1639">
          <cell r="D1639">
            <v>88316</v>
          </cell>
          <cell r="E1639" t="str">
            <v>SERVENTE COM ENCARGOS COMPLEMENTARES</v>
          </cell>
          <cell r="F1639" t="str">
            <v>H</v>
          </cell>
          <cell r="G1639">
            <v>0.44</v>
          </cell>
          <cell r="H1639">
            <v>16.870282</v>
          </cell>
          <cell r="I1639">
            <v>7.4229240799999996</v>
          </cell>
        </row>
        <row r="1640">
          <cell r="D1640">
            <v>4384</v>
          </cell>
          <cell r="E1640" t="str">
            <v>PARAFUSO NIQUELADO COM ACABAMENTO CROMADO PARA FIXAR PECA SANITARIA, INCLUI PORCA CEGA, ARRUELA E BUCHA DE NYLON TAMANHO S-10</v>
          </cell>
          <cell r="F1640" t="str">
            <v>UN</v>
          </cell>
          <cell r="G1640">
            <v>2</v>
          </cell>
          <cell r="H1640" t="str">
            <v>9,14</v>
          </cell>
          <cell r="I1640">
            <v>18.28</v>
          </cell>
        </row>
        <row r="1641">
          <cell r="D1641">
            <v>6138</v>
          </cell>
          <cell r="E1641" t="str">
            <v>VEDACAO PVC, 100 MM, PARA SAIDA VASO SANITARIO</v>
          </cell>
          <cell r="F1641" t="str">
            <v>UN</v>
          </cell>
          <cell r="G1641">
            <v>1</v>
          </cell>
          <cell r="H1641" t="str">
            <v>1,59</v>
          </cell>
          <cell r="I1641">
            <v>1.59</v>
          </cell>
        </row>
        <row r="1642">
          <cell r="D1642">
            <v>36520</v>
          </cell>
          <cell r="E1642" t="str">
            <v>BACIA SANITARIA (VASO) CONVENCIONAL PARA PCD SEM FURO FRONTAL, DE LOUCA BRANCA, SEM ASSENTO</v>
          </cell>
          <cell r="F1642" t="str">
            <v>UN</v>
          </cell>
          <cell r="G1642">
            <v>1</v>
          </cell>
          <cell r="H1642" t="str">
            <v>547,78</v>
          </cell>
          <cell r="I1642">
            <v>547.78</v>
          </cell>
        </row>
        <row r="1643">
          <cell r="D1643">
            <v>37329</v>
          </cell>
          <cell r="E1643" t="str">
            <v>REJUNTE EPOXI BRANCO</v>
          </cell>
          <cell r="F1643" t="str">
            <v>KG</v>
          </cell>
          <cell r="G1643">
            <v>0.1469</v>
          </cell>
          <cell r="H1643" t="str">
            <v>54,62</v>
          </cell>
          <cell r="I1643">
            <v>8.0236780000000003</v>
          </cell>
        </row>
        <row r="1644">
          <cell r="D1644">
            <v>86888</v>
          </cell>
          <cell r="E1644" t="str">
            <v>VASO SANITÁRIO SIFONADO COM CAIXA ACOPLADA LOUÇA BRANCA - FORNECIMENTO E INSTALAÇÃO. AF_12/2013</v>
          </cell>
          <cell r="F1644" t="str">
            <v>UN</v>
          </cell>
          <cell r="G1644" t="str">
            <v/>
          </cell>
          <cell r="I1644">
            <v>350.77991740000004</v>
          </cell>
        </row>
        <row r="1645">
          <cell r="D1645">
            <v>88267</v>
          </cell>
          <cell r="E1645" t="str">
            <v>ENCANADOR OU BOMBEIRO HIDRÁULICO COM ENCARGOS COMPLEMENTARES</v>
          </cell>
          <cell r="F1645" t="str">
            <v>H</v>
          </cell>
          <cell r="G1645">
            <v>0.78</v>
          </cell>
          <cell r="H1645">
            <v>28.593994000000002</v>
          </cell>
          <cell r="I1645">
            <v>22.303315320000003</v>
          </cell>
        </row>
        <row r="1646">
          <cell r="D1646">
            <v>88316</v>
          </cell>
          <cell r="E1646" t="str">
            <v>SERVENTE COM ENCARGOS COMPLEMENTARES</v>
          </cell>
          <cell r="F1646" t="str">
            <v>H</v>
          </cell>
          <cell r="G1646">
            <v>0.44</v>
          </cell>
          <cell r="H1646">
            <v>16.870282</v>
          </cell>
          <cell r="I1646">
            <v>7.4229240799999996</v>
          </cell>
        </row>
        <row r="1647">
          <cell r="D1647">
            <v>4384</v>
          </cell>
          <cell r="E1647" t="str">
            <v>PARAFUSO NIQUELADO COM ACABAMENTO CROMADO PARA FIXAR PECA SANITARIA, INCLUI PORCA CEGA, ARRUELA E BUCHA DE NYLON TAMANHO S-10</v>
          </cell>
          <cell r="F1647" t="str">
            <v>UN</v>
          </cell>
          <cell r="G1647">
            <v>2</v>
          </cell>
          <cell r="H1647" t="str">
            <v>9,14</v>
          </cell>
          <cell r="I1647">
            <v>18.28</v>
          </cell>
        </row>
        <row r="1648">
          <cell r="D1648">
            <v>6138</v>
          </cell>
          <cell r="E1648" t="str">
            <v>VEDACAO PVC, 100 MM, PARA SAIDA VASO SANITARIO</v>
          </cell>
          <cell r="F1648" t="str">
            <v>UN</v>
          </cell>
          <cell r="G1648">
            <v>1</v>
          </cell>
          <cell r="H1648" t="str">
            <v>1,59</v>
          </cell>
          <cell r="I1648">
            <v>1.59</v>
          </cell>
        </row>
        <row r="1649">
          <cell r="D1649">
            <v>10422</v>
          </cell>
          <cell r="E1649" t="str">
            <v>BACIA SANITARIA (VASO) COM CAIXA ACOPLADA, DE LOUCA BRANCA</v>
          </cell>
          <cell r="F1649" t="str">
            <v>UN</v>
          </cell>
          <cell r="G1649">
            <v>1</v>
          </cell>
          <cell r="H1649" t="str">
            <v>293,16</v>
          </cell>
          <cell r="I1649">
            <v>293.16000000000003</v>
          </cell>
        </row>
        <row r="1650">
          <cell r="D1650">
            <v>37329</v>
          </cell>
          <cell r="E1650" t="str">
            <v>REJUNTE EPOXI BRANCO</v>
          </cell>
          <cell r="F1650" t="str">
            <v>KG</v>
          </cell>
          <cell r="G1650">
            <v>0.1469</v>
          </cell>
          <cell r="H1650" t="str">
            <v>54,62</v>
          </cell>
          <cell r="I1650">
            <v>8.0236780000000003</v>
          </cell>
        </row>
        <row r="1651">
          <cell r="D1651">
            <v>10810</v>
          </cell>
          <cell r="E1651" t="str">
            <v>BANCADA EM AÇO INOX INOXIDAVEL 304, ACABAMENTO POLIDO, INCLUSIVE RODOPIA H= 7CM</v>
          </cell>
          <cell r="F1651" t="str">
            <v>M2</v>
          </cell>
          <cell r="G1651" t="str">
            <v/>
          </cell>
          <cell r="I1651">
            <v>1062.69920252</v>
          </cell>
        </row>
        <row r="1652">
          <cell r="D1652">
            <v>11667</v>
          </cell>
          <cell r="E1652" t="str">
            <v>BANCADA EM CHAPA INOX - 304, LISA, POLIDA OU ESCOVADA</v>
          </cell>
          <cell r="F1652" t="str">
            <v>M2</v>
          </cell>
          <cell r="G1652">
            <v>1</v>
          </cell>
          <cell r="H1652">
            <v>914.71</v>
          </cell>
          <cell r="I1652">
            <v>914.71</v>
          </cell>
        </row>
        <row r="1653">
          <cell r="D1653">
            <v>88309</v>
          </cell>
          <cell r="E1653" t="str">
            <v>PEDREIRO COM ENCARGOS COMPLEMENTARES</v>
          </cell>
          <cell r="F1653" t="str">
            <v>H</v>
          </cell>
          <cell r="G1653">
            <v>2.77</v>
          </cell>
          <cell r="H1653">
            <v>26.849394</v>
          </cell>
          <cell r="I1653">
            <v>74.372821380000005</v>
          </cell>
        </row>
        <row r="1654">
          <cell r="D1654">
            <v>88316</v>
          </cell>
          <cell r="E1654" t="str">
            <v>SERVENTE COM ENCARGOS COMPLEMENTARES</v>
          </cell>
          <cell r="F1654" t="str">
            <v>H</v>
          </cell>
          <cell r="G1654">
            <v>2.77</v>
          </cell>
          <cell r="H1654">
            <v>16.870282</v>
          </cell>
          <cell r="I1654">
            <v>46.730681140000002</v>
          </cell>
        </row>
        <row r="1655">
          <cell r="D1655">
            <v>125</v>
          </cell>
          <cell r="E1655" t="str">
            <v>CONCRETO SIMPLES FCK= 15MPA (B1/B2), FABRICADO NA OBRA, SEM LANÇAMENTO E ADENSAMENTO</v>
          </cell>
          <cell r="F1655" t="str">
            <v>M3</v>
          </cell>
          <cell r="G1655">
            <v>0.03</v>
          </cell>
          <cell r="H1655">
            <v>323.27</v>
          </cell>
          <cell r="I1655">
            <v>9.6980999999999984</v>
          </cell>
        </row>
        <row r="1656">
          <cell r="D1656">
            <v>7692</v>
          </cell>
          <cell r="E1656" t="str">
            <v>LANÇAMENTO DE CONCRETO SIMPLES FABRICADO NA OBRA, INCLUSIVE ADENSAMENTO E ACABAMENTO EM PEÇAS DE SUPERESTRUTURA</v>
          </cell>
          <cell r="F1656" t="str">
            <v>M3</v>
          </cell>
          <cell r="G1656">
            <v>0.03</v>
          </cell>
          <cell r="H1656">
            <v>32.92</v>
          </cell>
          <cell r="I1656">
            <v>0.98760000000000003</v>
          </cell>
        </row>
        <row r="1657">
          <cell r="D1657">
            <v>141</v>
          </cell>
          <cell r="E1657" t="str">
            <v>AÇO CA - 60 Ø 4,2 A 9,5 MM, INCLUSIVE CORTE, DOBRAGEM, MONTAGEM E COLOCAÇÃO DE FERRAGENS NAS FORMAS, PARA SUPERESTRUTURAS E FUNDAÇÕES</v>
          </cell>
          <cell r="F1657" t="str">
            <v>KG</v>
          </cell>
          <cell r="G1657">
            <v>2.7</v>
          </cell>
          <cell r="H1657">
            <v>6</v>
          </cell>
          <cell r="I1657">
            <v>16.200000000000003</v>
          </cell>
        </row>
        <row r="1658">
          <cell r="D1658">
            <v>8135</v>
          </cell>
          <cell r="E1658" t="str">
            <v>BANCADA EM AÇO INOX - 304, DIMENSÕES 1,55 X 0,60M C/ 01 CUBA 80X50X40CM, RODOPIA 10CM, CONCRETADA, INCLUSIVE VALVULA E SIFÃO CROMADOS, EXCLUSIVE TORNEIRA</v>
          </cell>
          <cell r="F1658" t="str">
            <v>UN</v>
          </cell>
          <cell r="G1658" t="str">
            <v/>
          </cell>
          <cell r="I1658">
            <v>2325.3588743999994</v>
          </cell>
        </row>
        <row r="1659">
          <cell r="D1659">
            <v>2016</v>
          </cell>
          <cell r="E1659" t="str">
            <v>SIFÃO PARA PIA DE COZINHA, DECA 1680, ACABAMENTO CROMADO 1 1/2 X 1 1/2 OU SIMILAR</v>
          </cell>
          <cell r="F1659" t="str">
            <v>UN</v>
          </cell>
          <cell r="G1659">
            <v>1</v>
          </cell>
          <cell r="H1659">
            <v>180</v>
          </cell>
          <cell r="I1659">
            <v>180</v>
          </cell>
        </row>
        <row r="1660">
          <cell r="D1660">
            <v>8166</v>
          </cell>
          <cell r="E1660" t="str">
            <v>BANCADA EM CHAPA INOX - 304, DIMENSÕES 1,55 X 0,60M, C/01 CUBA 80X50X40CM, RODOPIA 10CM, POLIDA OU ESCOVADA</v>
          </cell>
          <cell r="F1660" t="str">
            <v>UN</v>
          </cell>
          <cell r="G1660">
            <v>1</v>
          </cell>
          <cell r="H1660">
            <v>1971.51</v>
          </cell>
          <cell r="I1660">
            <v>1971.51</v>
          </cell>
        </row>
        <row r="1661">
          <cell r="D1661">
            <v>88267</v>
          </cell>
          <cell r="E1661" t="str">
            <v>ENCANADOR OU BOMBEIRO HIDRÁULICO COM ENCARGOS COMPLEMENTARES</v>
          </cell>
          <cell r="F1661" t="str">
            <v>H</v>
          </cell>
          <cell r="G1661">
            <v>2</v>
          </cell>
          <cell r="H1661">
            <v>28.593994000000002</v>
          </cell>
          <cell r="I1661">
            <v>57.187988000000004</v>
          </cell>
        </row>
        <row r="1662">
          <cell r="D1662">
            <v>88309</v>
          </cell>
          <cell r="E1662" t="str">
            <v>PEDREIRO COM ENCARGOS COMPLEMENTARES</v>
          </cell>
          <cell r="F1662" t="str">
            <v>H</v>
          </cell>
          <cell r="G1662">
            <v>1.65</v>
          </cell>
          <cell r="H1662">
            <v>26.849394</v>
          </cell>
          <cell r="I1662">
            <v>44.301500099999998</v>
          </cell>
        </row>
        <row r="1663">
          <cell r="D1663">
            <v>88316</v>
          </cell>
          <cell r="E1663" t="str">
            <v>SERVENTE COM ENCARGOS COMPLEMENTARES</v>
          </cell>
          <cell r="F1663" t="str">
            <v>H</v>
          </cell>
          <cell r="G1663">
            <v>1.65</v>
          </cell>
          <cell r="H1663">
            <v>16.870282</v>
          </cell>
          <cell r="I1663">
            <v>27.835965299999998</v>
          </cell>
        </row>
        <row r="1664">
          <cell r="D1664">
            <v>6157</v>
          </cell>
          <cell r="E1664" t="str">
            <v>VALVULA EM METAL CROMADO PARA PIA AMERICANA 3.1/2 X 1.1/2"</v>
          </cell>
          <cell r="F1664" t="str">
            <v>UN</v>
          </cell>
          <cell r="G1664">
            <v>1</v>
          </cell>
          <cell r="H1664" t="str">
            <v>32,20</v>
          </cell>
          <cell r="I1664">
            <v>32.200000000000003</v>
          </cell>
        </row>
        <row r="1665">
          <cell r="D1665">
            <v>125</v>
          </cell>
          <cell r="E1665" t="str">
            <v>CONCRETO SIMPLES FCK= 15MPA (B1/B2), FABRICADO NA OBRA, SEM LANÇAMENTO E ADENSAMENTO</v>
          </cell>
          <cell r="F1665" t="str">
            <v>M3</v>
          </cell>
          <cell r="G1665">
            <v>1.5900000000000001E-2</v>
          </cell>
          <cell r="H1665">
            <v>323.27</v>
          </cell>
          <cell r="I1665">
            <v>5.1399929999999996</v>
          </cell>
        </row>
        <row r="1666">
          <cell r="D1666">
            <v>7692</v>
          </cell>
          <cell r="E1666" t="str">
            <v>LANÇAMENTO DE CONCRETO SIMPLES FABRICADO NA OBRA, INCLUSIVE ADENSAMENTO E ACABAMENTO EM PEÇAS DE SUPERESTRUTURA</v>
          </cell>
          <cell r="F1666" t="str">
            <v>M3</v>
          </cell>
          <cell r="G1666">
            <v>1.5900000000000001E-2</v>
          </cell>
          <cell r="H1666">
            <v>32.92</v>
          </cell>
          <cell r="I1666">
            <v>0.523428</v>
          </cell>
        </row>
        <row r="1667">
          <cell r="D1667">
            <v>141</v>
          </cell>
          <cell r="E1667" t="str">
            <v>AÇO CA - 60 Ø 4,2 A 9,5 MM, INCLUSIVE CORTE, DOBRAGEM, MONTAGEM E COLOCAÇÃO DE FERRAGENS NAS FORMAS, PARA SUPERESTRUTURAS E FUNDAÇÕES</v>
          </cell>
          <cell r="F1667" t="str">
            <v>KG</v>
          </cell>
          <cell r="G1667">
            <v>1.1100000000000001</v>
          </cell>
          <cell r="H1667">
            <v>6</v>
          </cell>
          <cell r="I1667">
            <v>6.66</v>
          </cell>
        </row>
        <row r="1668">
          <cell r="D1668">
            <v>3708</v>
          </cell>
          <cell r="E1668" t="str">
            <v>CABIDE EM AÇO INOX, DECA 2060 C40, ACABAMENTO CROMADO OU SIMILAR</v>
          </cell>
          <cell r="F1668" t="str">
            <v>UN</v>
          </cell>
          <cell r="I1668">
            <v>111.69457580000001</v>
          </cell>
        </row>
        <row r="1669">
          <cell r="D1669">
            <v>2899</v>
          </cell>
          <cell r="E1669" t="str">
            <v>CABIDE EM AÇO INOX, DECA 2060 C40, ACABAMENTO CROMADO OU SIMILAR</v>
          </cell>
          <cell r="F1669" t="str">
            <v>UN</v>
          </cell>
          <cell r="G1669">
            <v>1</v>
          </cell>
          <cell r="H1669" t="str">
            <v>92,9</v>
          </cell>
          <cell r="I1669">
            <v>92.9</v>
          </cell>
        </row>
        <row r="1670">
          <cell r="D1670">
            <v>88309</v>
          </cell>
          <cell r="E1670" t="str">
            <v>PEDREIRO COM ENCARGOS COMPLEMENTARES</v>
          </cell>
          <cell r="F1670" t="str">
            <v>H</v>
          </cell>
          <cell r="G1670">
            <v>0.7</v>
          </cell>
          <cell r="H1670">
            <v>26.849394</v>
          </cell>
          <cell r="I1670">
            <v>18.7945758</v>
          </cell>
        </row>
        <row r="1671">
          <cell r="D1671">
            <v>8134</v>
          </cell>
          <cell r="E1671" t="str">
            <v>BANCADA EM AÇO INOX - 304, DIMENSÕES 1,60 X 0,60M C/ 01 CUBA 50X40X25CM, RODOPIA 10CM, CONCRETADA, INCLUSIVE VALVULA E SIFÃO CROMADOS, EXCLUSIVE TORNEIRA</v>
          </cell>
          <cell r="F1671" t="str">
            <v>UN</v>
          </cell>
          <cell r="G1671" t="str">
            <v/>
          </cell>
          <cell r="I1671">
            <v>2547.8384719999999</v>
          </cell>
        </row>
        <row r="1672">
          <cell r="D1672">
            <v>2016</v>
          </cell>
          <cell r="E1672" t="str">
            <v>SIFÃO PARA PIA DE COZINHA, DECA 1680, ACABAMENTO CROMADO 1 1/2 X 1 1/2 OU SIMILAR</v>
          </cell>
          <cell r="F1672" t="str">
            <v>UN</v>
          </cell>
          <cell r="G1672">
            <v>1</v>
          </cell>
          <cell r="H1672">
            <v>180</v>
          </cell>
          <cell r="I1672">
            <v>180</v>
          </cell>
        </row>
        <row r="1673">
          <cell r="D1673">
            <v>8222</v>
          </cell>
          <cell r="E1673" t="str">
            <v>BANCADA EM CHAPA INOX - 304, DIMENSÕES 1,60 X 0,60M C/ 01 CUBA 50X40X25CM, RODOPIA 10CM, CONCRETADA, INCLUSIVE VALVULA E SIFÃO CROMADOS, EXCLUSIVE TORNEIRA</v>
          </cell>
          <cell r="F1673" t="str">
            <v>UN</v>
          </cell>
          <cell r="G1673">
            <v>1</v>
          </cell>
          <cell r="H1673">
            <v>2173.29</v>
          </cell>
          <cell r="I1673">
            <v>2173.29</v>
          </cell>
        </row>
        <row r="1674">
          <cell r="D1674">
            <v>88267</v>
          </cell>
          <cell r="E1674" t="str">
            <v>ENCANADOR OU BOMBEIRO HIDRÁULICO COM ENCARGOS COMPLEMENTARES</v>
          </cell>
          <cell r="F1674" t="str">
            <v>H</v>
          </cell>
          <cell r="G1674">
            <v>2</v>
          </cell>
          <cell r="H1674">
            <v>28.593994000000002</v>
          </cell>
          <cell r="I1674">
            <v>57.187988000000004</v>
          </cell>
        </row>
        <row r="1675">
          <cell r="D1675">
            <v>88309</v>
          </cell>
          <cell r="E1675" t="str">
            <v>PEDREIRO COM ENCARGOS COMPLEMENTARES</v>
          </cell>
          <cell r="F1675" t="str">
            <v>H</v>
          </cell>
          <cell r="G1675">
            <v>2</v>
          </cell>
          <cell r="H1675">
            <v>26.849394</v>
          </cell>
          <cell r="I1675">
            <v>53.698788</v>
          </cell>
        </row>
        <row r="1676">
          <cell r="D1676">
            <v>88316</v>
          </cell>
          <cell r="E1676" t="str">
            <v>SERVENTE COM ENCARGOS COMPLEMENTARES</v>
          </cell>
          <cell r="F1676" t="str">
            <v>H</v>
          </cell>
          <cell r="G1676">
            <v>2</v>
          </cell>
          <cell r="H1676">
            <v>16.870282</v>
          </cell>
          <cell r="I1676">
            <v>33.740563999999999</v>
          </cell>
        </row>
        <row r="1677">
          <cell r="D1677">
            <v>6157</v>
          </cell>
          <cell r="E1677" t="str">
            <v>VALVULA EM METAL CROMADO PARA PIA AMERICANA 3.1/2 X 1.1/2"</v>
          </cell>
          <cell r="F1677" t="str">
            <v>UN</v>
          </cell>
          <cell r="G1677">
            <v>1</v>
          </cell>
          <cell r="H1677" t="str">
            <v>32,20</v>
          </cell>
          <cell r="I1677">
            <v>32.200000000000003</v>
          </cell>
        </row>
        <row r="1678">
          <cell r="D1678">
            <v>125</v>
          </cell>
          <cell r="E1678" t="str">
            <v>CONCRETO SIMPLES FCK= 15MPA (B1/B2), FABRICADO NA OBRA, SEM LANÇAMENTO E ADENSAMENTO</v>
          </cell>
          <cell r="F1678" t="str">
            <v>M3</v>
          </cell>
          <cell r="G1678">
            <v>2.2800000000000001E-2</v>
          </cell>
          <cell r="H1678">
            <v>323.27</v>
          </cell>
          <cell r="I1678">
            <v>7.3705559999999997</v>
          </cell>
        </row>
        <row r="1679">
          <cell r="D1679">
            <v>7692</v>
          </cell>
          <cell r="E1679" t="str">
            <v>LANÇAMENTO DE CONCRETO SIMPLES FABRICADO NA OBRA, INCLUSIVE ADENSAMENTO E ACABAMENTO EM PEÇAS DE SUPERESTRUTURA</v>
          </cell>
          <cell r="F1679" t="str">
            <v>M3</v>
          </cell>
          <cell r="G1679">
            <v>2.2800000000000001E-2</v>
          </cell>
          <cell r="H1679">
            <v>32.92</v>
          </cell>
          <cell r="I1679">
            <v>0.75057600000000002</v>
          </cell>
        </row>
        <row r="1680">
          <cell r="D1680">
            <v>141</v>
          </cell>
          <cell r="E1680" t="str">
            <v>AÇO CA - 60 Ø 4,2 A 9,5 MM, INCLUSIVE CORTE, DOBRAGEM, MONTAGEM E COLOCAÇÃO DE FERRAGENS NAS FORMAS, PARA SUPERESTRUTURAS E FUNDAÇÕES</v>
          </cell>
          <cell r="F1680" t="str">
            <v>KG</v>
          </cell>
          <cell r="G1680">
            <v>1.6</v>
          </cell>
          <cell r="H1680">
            <v>6</v>
          </cell>
          <cell r="I1680">
            <v>9.6000000000000014</v>
          </cell>
        </row>
        <row r="1681">
          <cell r="D1681">
            <v>2024</v>
          </cell>
          <cell r="E1681" t="str">
            <v>CHUVEIRO SIMPLES ARTICULADO, D EMETAL CROMADO, (DECA REF 1995), C/ REGISTRO DE PRESSÃO (DECA LINHA C40 REF 1416) OU SIMILARES</v>
          </cell>
          <cell r="F1681" t="str">
            <v>UN</v>
          </cell>
          <cell r="G1681" t="str">
            <v/>
          </cell>
          <cell r="I1681">
            <v>388.34707600000002</v>
          </cell>
        </row>
        <row r="1682">
          <cell r="D1682">
            <v>604</v>
          </cell>
          <cell r="E1682" t="str">
            <v>CHUVEIRO TRADICIONAL CROMADO, DECA 1995 OU SIMILAR</v>
          </cell>
          <cell r="F1682" t="str">
            <v>UN</v>
          </cell>
          <cell r="G1682">
            <v>1</v>
          </cell>
          <cell r="H1682">
            <v>298.97000000000003</v>
          </cell>
          <cell r="I1682">
            <v>298.97000000000003</v>
          </cell>
        </row>
        <row r="1683">
          <cell r="D1683">
            <v>981</v>
          </cell>
          <cell r="E1683" t="str">
            <v>FITA VEDA ROSCA 18MM</v>
          </cell>
          <cell r="F1683" t="str">
            <v>M</v>
          </cell>
          <cell r="G1683">
            <v>0.84</v>
          </cell>
          <cell r="H1683" t="str">
            <v>0,17</v>
          </cell>
          <cell r="I1683">
            <v>0.14280000000000001</v>
          </cell>
        </row>
        <row r="1684">
          <cell r="D1684">
            <v>1965</v>
          </cell>
          <cell r="E1684" t="str">
            <v>REGISTRO PRESSÃO 1/2" C/CANOPLA ACAB.CROM. SIMPLES, LINHA TARGA C40 - REF 1416, DECA OU SIMILAR</v>
          </cell>
          <cell r="F1684" t="str">
            <v>UN</v>
          </cell>
          <cell r="G1684">
            <v>1</v>
          </cell>
          <cell r="H1684">
            <v>43.77</v>
          </cell>
          <cell r="I1684">
            <v>43.77</v>
          </cell>
        </row>
        <row r="1685">
          <cell r="D1685">
            <v>88267</v>
          </cell>
          <cell r="E1685" t="str">
            <v>ENCANADOR OU BOMBEIRO HIDRÁULICO COM ENCARGOS COMPLEMENTARES</v>
          </cell>
          <cell r="F1685" t="str">
            <v>H</v>
          </cell>
          <cell r="G1685">
            <v>1</v>
          </cell>
          <cell r="H1685">
            <v>28.593994000000002</v>
          </cell>
          <cell r="I1685">
            <v>28.593994000000002</v>
          </cell>
        </row>
        <row r="1686">
          <cell r="D1686">
            <v>88316</v>
          </cell>
          <cell r="E1686" t="str">
            <v>SERVENTE COM ENCARGOS COMPLEMENTARES</v>
          </cell>
          <cell r="F1686" t="str">
            <v>H</v>
          </cell>
          <cell r="G1686">
            <v>1</v>
          </cell>
          <cell r="H1686">
            <v>16.870282</v>
          </cell>
          <cell r="I1686">
            <v>16.870282</v>
          </cell>
        </row>
        <row r="1687">
          <cell r="D1687">
            <v>10041</v>
          </cell>
          <cell r="E1687" t="str">
            <v>CHUVEIRO E LAVA-OLHOS DE EMERGENCIA E BACIA EM AÇO INOX, DA MARCA ADAMO, REF 01486 OU SIMILAR</v>
          </cell>
          <cell r="F1687" t="str">
            <v>UN</v>
          </cell>
          <cell r="G1687" t="str">
            <v/>
          </cell>
          <cell r="I1687">
            <v>1450.3767940000002</v>
          </cell>
        </row>
        <row r="1688">
          <cell r="D1688">
            <v>981</v>
          </cell>
          <cell r="E1688" t="str">
            <v>FITA VEDA ROSCA 18MM</v>
          </cell>
          <cell r="F1688" t="str">
            <v>M</v>
          </cell>
          <cell r="G1688">
            <v>0.84</v>
          </cell>
          <cell r="H1688" t="str">
            <v>0,17</v>
          </cell>
          <cell r="I1688">
            <v>0.14280000000000001</v>
          </cell>
        </row>
        <row r="1689">
          <cell r="D1689">
            <v>10504</v>
          </cell>
          <cell r="E1689" t="str">
            <v>CHUVEIRO E LAVA-OLHOS DE EMERGENCIA E BACIA EM AÇO INOX, DA MARCA ADAMO, REF 01486 OU SIMILAR</v>
          </cell>
          <cell r="F1689" t="str">
            <v>UN</v>
          </cell>
          <cell r="G1689">
            <v>1</v>
          </cell>
          <cell r="H1689">
            <v>1421.64</v>
          </cell>
          <cell r="I1689">
            <v>1421.64</v>
          </cell>
        </row>
        <row r="1690">
          <cell r="D1690">
            <v>88267</v>
          </cell>
          <cell r="E1690" t="str">
            <v>ENCANADOR OU BOMBEIRO HIDRÁULICO COM ENCARGOS COMPLEMENTARES</v>
          </cell>
          <cell r="F1690" t="str">
            <v>H</v>
          </cell>
          <cell r="G1690">
            <v>1</v>
          </cell>
          <cell r="H1690">
            <v>28.593994000000002</v>
          </cell>
          <cell r="I1690">
            <v>28.593994000000002</v>
          </cell>
        </row>
        <row r="1691">
          <cell r="D1691">
            <v>741252</v>
          </cell>
          <cell r="E1691" t="str">
            <v xml:space="preserve">ESPELHO CRISTAL ESPESSURA 4MM, COM MOLDURA EM ALUMINIO E COMPENSADO 6MM PLASTIFICADO COLADO </v>
          </cell>
          <cell r="F1691" t="str">
            <v>M</v>
          </cell>
          <cell r="I1691">
            <v>437.57570319999996</v>
          </cell>
        </row>
        <row r="1692">
          <cell r="D1692">
            <v>587</v>
          </cell>
          <cell r="E1692" t="str">
            <v>CANTONEIRA ALUMINIO ABAS DESIGUAIS 1" X 3/4", E =1/8"</v>
          </cell>
          <cell r="F1692" t="str">
            <v>KG</v>
          </cell>
          <cell r="G1692">
            <v>1.54</v>
          </cell>
          <cell r="H1692" t="str">
            <v>23,77</v>
          </cell>
          <cell r="I1692">
            <v>36.605800000000002</v>
          </cell>
        </row>
        <row r="1693">
          <cell r="D1693">
            <v>1344</v>
          </cell>
          <cell r="E1693" t="str">
            <v>CHAPA DE MADEIRA COMPENSADA PLASTIFICADA PARA FORMA DE CONCRETO, DE 2,20 X 1,10M, E=6MM</v>
          </cell>
          <cell r="F1693" t="str">
            <v>UN</v>
          </cell>
          <cell r="G1693">
            <v>1.05</v>
          </cell>
          <cell r="H1693" t="str">
            <v>37,33</v>
          </cell>
          <cell r="I1693">
            <v>39.1965</v>
          </cell>
        </row>
        <row r="1694">
          <cell r="D1694">
            <v>7334</v>
          </cell>
          <cell r="E1694" t="str">
            <v>ADITIVO ADESIVO LIQUIDO PARA ARGAMASSAS DE REVESTIMENTOS CIMENTICIOS</v>
          </cell>
          <cell r="F1694" t="str">
            <v>L</v>
          </cell>
          <cell r="G1694">
            <v>0.18</v>
          </cell>
          <cell r="H1694" t="str">
            <v>9,08</v>
          </cell>
          <cell r="I1694">
            <v>1.6343999999999999</v>
          </cell>
        </row>
        <row r="1695">
          <cell r="D1695">
            <v>11186</v>
          </cell>
          <cell r="E1695" t="str">
            <v>ESPELHO CRISTAL E= 4MM</v>
          </cell>
          <cell r="F1695" t="str">
            <v>M2</v>
          </cell>
          <cell r="G1695">
            <v>1</v>
          </cell>
          <cell r="H1695" t="str">
            <v>277,11</v>
          </cell>
          <cell r="I1695">
            <v>277.11</v>
          </cell>
        </row>
        <row r="1696">
          <cell r="D1696">
            <v>88325</v>
          </cell>
          <cell r="E1696" t="str">
            <v>VIDRACEIRO COM ENCARGOS COMPLEMENTARES</v>
          </cell>
          <cell r="F1696" t="str">
            <v>H</v>
          </cell>
          <cell r="G1696">
            <v>1.8</v>
          </cell>
          <cell r="H1696">
            <v>24.651198000000001</v>
          </cell>
          <cell r="I1696">
            <v>44.372156400000001</v>
          </cell>
        </row>
        <row r="1697">
          <cell r="D1697">
            <v>88239</v>
          </cell>
          <cell r="E1697" t="str">
            <v>AJUDANTE DE CARPINTEIRO COM ENCARGOS COMPLEMENTARES</v>
          </cell>
          <cell r="F1697" t="str">
            <v>H</v>
          </cell>
          <cell r="G1697">
            <v>1.8</v>
          </cell>
          <cell r="H1697">
            <v>21.476025999999997</v>
          </cell>
          <cell r="I1697">
            <v>38.656846799999997</v>
          </cell>
        </row>
        <row r="1698">
          <cell r="D1698" t="str">
            <v xml:space="preserve">74125/002 </v>
          </cell>
          <cell r="E1698" t="str">
            <v>ESPELHO CRISTAL ESPESSURA 4MM, COM MOLDURA EM ALUMINIO E COMPENSADO 6MM PLASTIFICADO COLADO</v>
          </cell>
          <cell r="F1698" t="str">
            <v>M2</v>
          </cell>
          <cell r="G1698" t="str">
            <v/>
          </cell>
          <cell r="I1698">
            <v>437.57570320000002</v>
          </cell>
        </row>
        <row r="1699">
          <cell r="D1699">
            <v>88239</v>
          </cell>
          <cell r="E1699" t="str">
            <v>AJUDANTE DE CARPINTEIRO COM ENCARGOS COMPLEMENTARES</v>
          </cell>
          <cell r="F1699" t="str">
            <v>H</v>
          </cell>
          <cell r="G1699">
            <v>1.8</v>
          </cell>
          <cell r="H1699">
            <v>21.476025999999997</v>
          </cell>
          <cell r="I1699">
            <v>38.656846799999997</v>
          </cell>
        </row>
        <row r="1700">
          <cell r="D1700">
            <v>88325</v>
          </cell>
          <cell r="E1700" t="str">
            <v>VIDRACEIRO COM ENCARGOS COMPLEMENTARES</v>
          </cell>
          <cell r="F1700" t="str">
            <v>H</v>
          </cell>
          <cell r="G1700">
            <v>1.8</v>
          </cell>
          <cell r="H1700">
            <v>24.651198000000001</v>
          </cell>
          <cell r="I1700">
            <v>44.372156400000001</v>
          </cell>
        </row>
        <row r="1701">
          <cell r="D1701">
            <v>587</v>
          </cell>
          <cell r="E1701" t="str">
            <v>CANTONEIRA ALUMINIO ABAS DESIGUAIS 1" X 3/4 ", E = 1/8 "</v>
          </cell>
          <cell r="F1701" t="str">
            <v>KG</v>
          </cell>
          <cell r="G1701">
            <v>1.54</v>
          </cell>
          <cell r="H1701" t="str">
            <v>23,77</v>
          </cell>
          <cell r="I1701">
            <v>36.605800000000002</v>
          </cell>
        </row>
        <row r="1702">
          <cell r="D1702">
            <v>1344</v>
          </cell>
          <cell r="E1702" t="str">
            <v>CHAPA DE MADEIRA COMPENSADA PLASTIFICADA PARA FORMA DE CONCRETO, DE 2,20 x 1,10 M, E = 6 MM</v>
          </cell>
          <cell r="F1702" t="str">
            <v>UN</v>
          </cell>
          <cell r="G1702">
            <v>1.05</v>
          </cell>
          <cell r="H1702" t="str">
            <v>37,33</v>
          </cell>
          <cell r="I1702">
            <v>39.1965</v>
          </cell>
        </row>
        <row r="1703">
          <cell r="D1703">
            <v>7334</v>
          </cell>
          <cell r="E1703" t="str">
            <v>ADITIVO ADESIVO LIQUIDO PARA ARGAMASSAS DE REVESTIMENTOS CIMENTICIOS</v>
          </cell>
          <cell r="F1703" t="str">
            <v>L</v>
          </cell>
          <cell r="G1703">
            <v>0.18</v>
          </cell>
          <cell r="H1703" t="str">
            <v>9,08</v>
          </cell>
          <cell r="I1703">
            <v>1.6343999999999999</v>
          </cell>
        </row>
        <row r="1704">
          <cell r="D1704">
            <v>11186</v>
          </cell>
          <cell r="E1704" t="str">
            <v>ESPELHO CRISTAL E = 4 MM</v>
          </cell>
          <cell r="F1704" t="str">
            <v>M2</v>
          </cell>
          <cell r="G1704">
            <v>1</v>
          </cell>
          <cell r="H1704" t="str">
            <v>277,11</v>
          </cell>
          <cell r="I1704">
            <v>277.11</v>
          </cell>
        </row>
        <row r="1705">
          <cell r="D1705">
            <v>7350</v>
          </cell>
          <cell r="E1705" t="str">
            <v>LAVATORIO LOUÇA DE CANTO (DECA-IZY, REF L-10117 OU SIMILAR) SEM COLUNA, C/SIFÃO CROMADO, VALVULA CROMADA, ENGATE CROMADO, EXCLUSIVE TORNEIRA</v>
          </cell>
          <cell r="F1705" t="str">
            <v>UN</v>
          </cell>
          <cell r="G1705" t="str">
            <v/>
          </cell>
          <cell r="I1705">
            <v>352.99248300000005</v>
          </cell>
        </row>
        <row r="1706">
          <cell r="D1706">
            <v>982</v>
          </cell>
          <cell r="E1706" t="str">
            <v>FIXAÇÃO P/ LAVATORIO - PARAFUSOS (DECA- REF: SP-7 OU SIMILAR)</v>
          </cell>
          <cell r="F1706" t="str">
            <v>CJ</v>
          </cell>
          <cell r="G1706">
            <v>1</v>
          </cell>
          <cell r="H1706">
            <v>4.47</v>
          </cell>
          <cell r="I1706">
            <v>4.47</v>
          </cell>
        </row>
        <row r="1707">
          <cell r="D1707">
            <v>2384</v>
          </cell>
          <cell r="E1707" t="str">
            <v>VALVULA DE ESCOAMENTO PARA LAVATORIO, DECA 1602C OU SIMILAR</v>
          </cell>
          <cell r="F1707" t="str">
            <v>UN</v>
          </cell>
          <cell r="G1707">
            <v>1</v>
          </cell>
          <cell r="H1707">
            <v>28.15</v>
          </cell>
          <cell r="I1707">
            <v>28.15</v>
          </cell>
        </row>
        <row r="1708">
          <cell r="D1708">
            <v>6969</v>
          </cell>
          <cell r="E1708" t="str">
            <v>LAVATORIO LOUÇA, DE CANTO, LINHA IZY, REF. 10117, DECA OU SIMILAR</v>
          </cell>
          <cell r="F1708" t="str">
            <v>UN</v>
          </cell>
          <cell r="G1708">
            <v>1</v>
          </cell>
          <cell r="H1708">
            <v>124.9</v>
          </cell>
          <cell r="I1708">
            <v>124.9</v>
          </cell>
        </row>
        <row r="1709">
          <cell r="D1709">
            <v>88267</v>
          </cell>
          <cell r="E1709" t="str">
            <v>ENCANADOR OU BOMBEIRO HIDRÁULICO COM ENCARGOS COMPLEMENTARES</v>
          </cell>
          <cell r="F1709" t="str">
            <v>H</v>
          </cell>
          <cell r="G1709">
            <v>1.75</v>
          </cell>
          <cell r="H1709">
            <v>28.593994000000002</v>
          </cell>
          <cell r="I1709">
            <v>50.039489500000002</v>
          </cell>
        </row>
        <row r="1710">
          <cell r="D1710">
            <v>88316</v>
          </cell>
          <cell r="E1710" t="str">
            <v>SERVENTE COM ENCARGOS COMPLEMENTARES</v>
          </cell>
          <cell r="F1710" t="str">
            <v>H</v>
          </cell>
          <cell r="G1710">
            <v>1.75</v>
          </cell>
          <cell r="H1710">
            <v>16.870282</v>
          </cell>
          <cell r="I1710">
            <v>29.522993499999998</v>
          </cell>
        </row>
        <row r="1711">
          <cell r="D1711">
            <v>6136</v>
          </cell>
          <cell r="E1711" t="str">
            <v>SIFÃO EM METAL CROMADO PARA PIA OU LAVATORIO, 1 X 1.1/2"</v>
          </cell>
          <cell r="F1711" t="str">
            <v>UN</v>
          </cell>
          <cell r="G1711">
            <v>1</v>
          </cell>
          <cell r="H1711" t="str">
            <v>94,29</v>
          </cell>
          <cell r="I1711">
            <v>94.29</v>
          </cell>
        </row>
        <row r="1712">
          <cell r="D1712">
            <v>11683</v>
          </cell>
          <cell r="E1712" t="str">
            <v>ENGATE/ RABICHO FLEXIVEL INOX 1/2" X 30CM</v>
          </cell>
          <cell r="F1712" t="str">
            <v>UN</v>
          </cell>
          <cell r="G1712">
            <v>1</v>
          </cell>
          <cell r="H1712" t="str">
            <v>21,62</v>
          </cell>
          <cell r="I1712">
            <v>21.62</v>
          </cell>
        </row>
        <row r="1713">
          <cell r="D1713">
            <v>86942</v>
          </cell>
          <cell r="E1713" t="str">
            <v>LAVATÓRIO LOUÇA BRANCA SUSPENSO, 29,5 X 39CM OU EQUIVALENTE, PADRÃO POPULAR, INCLUSO SIFÃO TIPO GARRAFA EM PVC, VÁLVULA E ENGATE FLEXÍVEL 30CM EM PLÁSTICO E TORNEIRA CROMADA DE MESA, PADRÃO POPULAR - FORNECIMENTO E INSTALAÇÃO. AF_12/2013</v>
          </cell>
          <cell r="F1713" t="str">
            <v>UN</v>
          </cell>
          <cell r="G1713" t="str">
            <v/>
          </cell>
          <cell r="I1713">
            <v>160.24</v>
          </cell>
        </row>
        <row r="1714">
          <cell r="D1714">
            <v>86879</v>
          </cell>
          <cell r="E1714" t="str">
            <v>VÁLVULA EM PLÁSTICO 1" PARA PIA, TANQUE OU LAVATÓRIO, COM OU SEM LADRÃO - FORNECIMENTO E INSTALAÇÃO. AF_12/2013</v>
          </cell>
          <cell r="F1714" t="str">
            <v>UN</v>
          </cell>
          <cell r="G1714">
            <v>1</v>
          </cell>
          <cell r="H1714" t="str">
            <v>5,52</v>
          </cell>
          <cell r="I1714">
            <v>5.52</v>
          </cell>
        </row>
        <row r="1715">
          <cell r="D1715">
            <v>86882</v>
          </cell>
          <cell r="E1715" t="str">
            <v>SIFÃO DO TIPO GARRAFA/COPO EM PVC 1.1/4 X 1.1/2" - FORNECIMENTO E INSTALAÇÃO. AF_12/2013</v>
          </cell>
          <cell r="F1715" t="str">
            <v>UN</v>
          </cell>
          <cell r="G1715">
            <v>1</v>
          </cell>
          <cell r="H1715" t="str">
            <v>14,82</v>
          </cell>
          <cell r="I1715">
            <v>14.82</v>
          </cell>
        </row>
        <row r="1716">
          <cell r="D1716">
            <v>86884</v>
          </cell>
          <cell r="E1716" t="str">
            <v>ENGATE FLEXÍVEL EM PLÁSTICO BRANCO, 1/2" X 30CM - FORNECIMENTO E INSTALAÇÃO. AF_12/2013</v>
          </cell>
          <cell r="F1716" t="str">
            <v>UN</v>
          </cell>
          <cell r="G1716">
            <v>1</v>
          </cell>
          <cell r="H1716" t="str">
            <v>6,82</v>
          </cell>
          <cell r="I1716">
            <v>6.82</v>
          </cell>
        </row>
        <row r="1717">
          <cell r="D1717">
            <v>86904</v>
          </cell>
          <cell r="E1717" t="str">
            <v>LAVATÓRIO LOUÇA BRANCA SUSPENSO, 29,5 X 39CM OU EQUIVALENTE, PADRÃO POPULAR - FORNECIMENTO E INSTALAÇÃO. AF_12/2013</v>
          </cell>
          <cell r="F1717" t="str">
            <v>UN</v>
          </cell>
          <cell r="G1717">
            <v>1</v>
          </cell>
          <cell r="H1717" t="str">
            <v>99,39</v>
          </cell>
          <cell r="I1717">
            <v>99.39</v>
          </cell>
        </row>
        <row r="1718">
          <cell r="D1718">
            <v>86906</v>
          </cell>
          <cell r="E1718" t="str">
            <v>TORNEIRA CROMADA DE MESA, 1/2" OU 3/4", PARA LAVATÓRIO, PADRÃO POPULAR - FORNECIMENTO E INSTALAÇÃO. AF_12/2013</v>
          </cell>
          <cell r="F1718" t="str">
            <v>UN</v>
          </cell>
          <cell r="G1718">
            <v>1</v>
          </cell>
          <cell r="H1718" t="str">
            <v>33,69</v>
          </cell>
          <cell r="I1718">
            <v>33.69</v>
          </cell>
        </row>
        <row r="1719">
          <cell r="D1719">
            <v>7610</v>
          </cell>
          <cell r="E1719" t="str">
            <v>PORTA-PAPEL TOALHA EM PLASTICO ABS COM ACRILICO, DA JSN, REF. N7 OU SIMILAR</v>
          </cell>
          <cell r="F1719" t="str">
            <v>UN</v>
          </cell>
          <cell r="G1719" t="str">
            <v/>
          </cell>
          <cell r="I1719">
            <v>137.34963640000001</v>
          </cell>
        </row>
        <row r="1720">
          <cell r="D1720">
            <v>7074</v>
          </cell>
          <cell r="E1720" t="str">
            <v>PORTA-PAPEL TOALHA EM PLASTICO ABS COM ACRILICO, DA JSN, REF. N7 OU SIMILAR</v>
          </cell>
          <cell r="F1720" t="str">
            <v>UN</v>
          </cell>
          <cell r="G1720">
            <v>1</v>
          </cell>
          <cell r="H1720">
            <v>121.24</v>
          </cell>
          <cell r="I1720">
            <v>121.24</v>
          </cell>
        </row>
        <row r="1721">
          <cell r="D1721">
            <v>88309</v>
          </cell>
          <cell r="E1721" t="str">
            <v>PEDREIRO COM ENCARGOS COMPLEMENTARES</v>
          </cell>
          <cell r="F1721" t="str">
            <v>H</v>
          </cell>
          <cell r="G1721">
            <v>0.6</v>
          </cell>
          <cell r="H1721">
            <v>26.849394</v>
          </cell>
          <cell r="I1721">
            <v>16.109636399999999</v>
          </cell>
        </row>
        <row r="1722">
          <cell r="D1722">
            <v>9721</v>
          </cell>
          <cell r="E1722" t="str">
            <v>PRATELEIRA EM GRANITO CINZA ANDORINHA, ESP= 2CM</v>
          </cell>
          <cell r="F1722" t="str">
            <v>M2</v>
          </cell>
          <cell r="G1722" t="str">
            <v/>
          </cell>
          <cell r="I1722">
            <v>349.90024695999995</v>
          </cell>
        </row>
        <row r="1723">
          <cell r="D1723">
            <v>10090</v>
          </cell>
          <cell r="E1723" t="str">
            <v>PRATELEIRA EM GRANITO CINZA ANDORINHA, ESP= 2CM</v>
          </cell>
          <cell r="F1723" t="str">
            <v>M2</v>
          </cell>
          <cell r="G1723">
            <v>1</v>
          </cell>
          <cell r="H1723">
            <v>192.96</v>
          </cell>
          <cell r="I1723">
            <v>192.96</v>
          </cell>
        </row>
        <row r="1724">
          <cell r="D1724">
            <v>88309</v>
          </cell>
          <cell r="E1724" t="str">
            <v>PEDREIRO COM ENCARGOS COMPLEMENTARES</v>
          </cell>
          <cell r="F1724" t="str">
            <v>H</v>
          </cell>
          <cell r="G1724">
            <v>3</v>
          </cell>
          <cell r="H1724">
            <v>26.849394</v>
          </cell>
          <cell r="I1724">
            <v>80.548181999999997</v>
          </cell>
        </row>
        <row r="1725">
          <cell r="D1725">
            <v>88316</v>
          </cell>
          <cell r="E1725" t="str">
            <v>SERVENTE COM ENCARGOS COMPLEMENTARES</v>
          </cell>
          <cell r="F1725" t="str">
            <v>H</v>
          </cell>
          <cell r="G1725">
            <v>3</v>
          </cell>
          <cell r="H1725">
            <v>16.870282</v>
          </cell>
          <cell r="I1725">
            <v>50.610845999999995</v>
          </cell>
        </row>
        <row r="1726">
          <cell r="D1726">
            <v>370</v>
          </cell>
          <cell r="E1726" t="str">
            <v>AREIA MEDIA - POSTO JAZIDA/FORNECEDOR (RETIRADO NA JAZIDA, SEM TRANSPORTE)</v>
          </cell>
          <cell r="F1726" t="str">
            <v>M3</v>
          </cell>
          <cell r="G1726">
            <v>7.5600000000000014E-2</v>
          </cell>
          <cell r="H1726" t="str">
            <v>65,00</v>
          </cell>
          <cell r="I1726">
            <v>4.9140000000000006</v>
          </cell>
        </row>
        <row r="1727">
          <cell r="D1727">
            <v>1379</v>
          </cell>
          <cell r="E1727" t="str">
            <v>CIMENTO PORTLAND COMPOSTO CP II-32</v>
          </cell>
          <cell r="F1727" t="str">
            <v>KG</v>
          </cell>
          <cell r="G1727">
            <v>31.654000000000003</v>
          </cell>
          <cell r="H1727" t="str">
            <v>0,51</v>
          </cell>
          <cell r="I1727">
            <v>16.143540000000002</v>
          </cell>
        </row>
        <row r="1728">
          <cell r="D1728">
            <v>88316</v>
          </cell>
          <cell r="E1728" t="str">
            <v>SERVENTE COM ENCARGOS COMPLEMENTARES</v>
          </cell>
          <cell r="F1728" t="str">
            <v>H</v>
          </cell>
          <cell r="G1728">
            <v>0.28000000000000003</v>
          </cell>
          <cell r="H1728">
            <v>16.870282</v>
          </cell>
          <cell r="I1728">
            <v>4.72367896</v>
          </cell>
        </row>
        <row r="1729">
          <cell r="D1729">
            <v>72200</v>
          </cell>
          <cell r="E1729" t="str">
            <v>REVESTIMENTO EM LAMINADO MELAMINICO TEXTURIZADO, ESPESSURA 0,8MM, FIXADO COM COLA</v>
          </cell>
          <cell r="F1729" t="str">
            <v>M2</v>
          </cell>
          <cell r="I1729">
            <v>87.449141807556003</v>
          </cell>
        </row>
        <row r="1730">
          <cell r="D1730">
            <v>1339</v>
          </cell>
          <cell r="E1730" t="str">
            <v>COLA A BASE DE RESINA SINTETICA  PARA CHAPA DE LAMINADO MELAMINICO</v>
          </cell>
          <cell r="F1730" t="str">
            <v>KG</v>
          </cell>
          <cell r="G1730">
            <v>0.9</v>
          </cell>
          <cell r="H1730" t="str">
            <v>20,04</v>
          </cell>
          <cell r="I1730">
            <v>18.036000000000001</v>
          </cell>
        </row>
        <row r="1731">
          <cell r="D1731">
            <v>1341</v>
          </cell>
          <cell r="E1731" t="str">
            <v>CHAPA DE LAMINADO MELAMINICO, TEXTURIZADO, DE * 1,25 X 3,08*M, E = 0,8MM</v>
          </cell>
          <cell r="F1731" t="str">
            <v>M2</v>
          </cell>
          <cell r="G1731">
            <v>1.05</v>
          </cell>
          <cell r="H1731" t="str">
            <v>22,26</v>
          </cell>
          <cell r="I1731">
            <v>23.373000000000001</v>
          </cell>
        </row>
        <row r="1732">
          <cell r="D1732">
            <v>88316</v>
          </cell>
          <cell r="E1732" t="str">
            <v>SERVENTE COM ENCARGOS COMPLEMENTARES</v>
          </cell>
          <cell r="F1732" t="str">
            <v>H</v>
          </cell>
          <cell r="G1732">
            <v>0.78</v>
          </cell>
          <cell r="H1732">
            <v>16.870282</v>
          </cell>
          <cell r="I1732">
            <v>13.158819960000001</v>
          </cell>
        </row>
        <row r="1733">
          <cell r="D1733">
            <v>88309</v>
          </cell>
          <cell r="E1733" t="str">
            <v>PEDREIRO COM ENCARGOS COMPLEMENTARES</v>
          </cell>
          <cell r="F1733" t="str">
            <v>H</v>
          </cell>
          <cell r="G1733">
            <v>0.6</v>
          </cell>
          <cell r="H1733">
            <v>26.849394</v>
          </cell>
          <cell r="I1733">
            <v>16.109636399999999</v>
          </cell>
        </row>
        <row r="1734">
          <cell r="D1734">
            <v>88261</v>
          </cell>
          <cell r="E1734" t="str">
            <v>CARPINTEIRO DE ESQUADRIA COM ENCARGOS COMPLEMENTARES</v>
          </cell>
          <cell r="F1734" t="str">
            <v>H</v>
          </cell>
          <cell r="G1734">
            <v>0.18</v>
          </cell>
          <cell r="H1734">
            <v>28.175289999999997</v>
          </cell>
          <cell r="I1734">
            <v>5.0715521999999993</v>
          </cell>
        </row>
        <row r="1735">
          <cell r="D1735">
            <v>370</v>
          </cell>
          <cell r="E1735" t="str">
            <v>AREIA MEDIA - POSTO JAZIDA/FORNECEDOR (RETIRADO NA JAZIDA, SEM TRANSPORTE)</v>
          </cell>
          <cell r="F1735" t="str">
            <v>M3</v>
          </cell>
          <cell r="G1735">
            <v>3.4991999999999995E-2</v>
          </cell>
          <cell r="H1735" t="str">
            <v>65,00</v>
          </cell>
          <cell r="I1735">
            <v>2.2744799999999996</v>
          </cell>
        </row>
        <row r="1736">
          <cell r="D1736">
            <v>1379</v>
          </cell>
          <cell r="E1736" t="str">
            <v>CIMENTO PORTLAND COMPOSTO CP II-32</v>
          </cell>
          <cell r="F1736" t="str">
            <v>KG</v>
          </cell>
          <cell r="G1736">
            <v>13.379580000000001</v>
          </cell>
          <cell r="H1736" t="str">
            <v>0,51</v>
          </cell>
          <cell r="I1736">
            <v>6.8235858</v>
          </cell>
        </row>
        <row r="1737">
          <cell r="D1737">
            <v>88377</v>
          </cell>
          <cell r="E1737" t="str">
            <v>OPERADOR DE BETONEIRA ESTACIONARIA/MISR=TURADOR COM ENCARGOS COMPLEMENTARES</v>
          </cell>
          <cell r="F1737" t="str">
            <v>H</v>
          </cell>
          <cell r="G1737">
            <v>0.12368699999999999</v>
          </cell>
          <cell r="H1737">
            <v>20.551387999999996</v>
          </cell>
          <cell r="I1737">
            <v>2.5419395275559995</v>
          </cell>
        </row>
        <row r="1738">
          <cell r="D1738">
            <v>88830</v>
          </cell>
          <cell r="E1738" t="str">
            <v>BETONEIRA CAPACIDADE NOMINAL DE 400L, CAPACIDADE DE MISTURA 280L, MOTOR ELETRICO TRIFASICO POTENCIA DE 2CV, SEM CARREGADOR CHP DIURNO. AF_10/2014</v>
          </cell>
          <cell r="F1738" t="str">
            <v>CHP</v>
          </cell>
          <cell r="G1738">
            <v>2.8916999999999998E-2</v>
          </cell>
          <cell r="H1738" t="str">
            <v>1,26</v>
          </cell>
          <cell r="I1738">
            <v>3.6435419999999996E-2</v>
          </cell>
        </row>
        <row r="1739">
          <cell r="D1739">
            <v>88831</v>
          </cell>
          <cell r="E1739" t="str">
            <v>BETONEIRA CAPACIDADE NOMINAL DE 400L, CAPACIDADE DE MISTURA 280L, MOTOR ELETRICO TRIFASICO POTENCIA DE 2CV, SEM CARREGADOR CHI DIURNO. AF_10/2015</v>
          </cell>
          <cell r="F1739" t="str">
            <v>CHI</v>
          </cell>
          <cell r="G1739">
            <v>9.4769999999999993E-2</v>
          </cell>
          <cell r="H1739" t="str">
            <v>0,25</v>
          </cell>
          <cell r="I1739">
            <v>2.3692499999999998E-2</v>
          </cell>
        </row>
        <row r="1740">
          <cell r="D1740">
            <v>9057</v>
          </cell>
          <cell r="E1740" t="str">
            <v>TANQUE EM CHAPA INOX - 304, DIMENSÕES 120 X 80 X 50MM, POLIDO OU ESCOVADO, EXCLUSIVE, SIFAO, VALVULA E TORNEIRA</v>
          </cell>
          <cell r="F1740" t="str">
            <v>UN</v>
          </cell>
          <cell r="I1740">
            <v>206.27699699999999</v>
          </cell>
        </row>
        <row r="1741">
          <cell r="D1741">
            <v>9341</v>
          </cell>
          <cell r="E1741" t="str">
            <v>TANQUE EM CHAPA AÇO INOX - 304 # 0,8MM, DIMENSÕES 120 X 80 X 50MM POLIDO OU ESCOVADO</v>
          </cell>
          <cell r="F1741" t="str">
            <v>UN</v>
          </cell>
          <cell r="G1741">
            <v>1</v>
          </cell>
          <cell r="H1741">
            <v>191.98</v>
          </cell>
          <cell r="I1741">
            <v>191.98</v>
          </cell>
        </row>
        <row r="1742">
          <cell r="D1742">
            <v>88267</v>
          </cell>
          <cell r="E1742" t="str">
            <v>ENCANADOR OU BOMBEIRO HIDRAULICO COM ENCARGOS COMPLEMENTARES</v>
          </cell>
          <cell r="F1742" t="str">
            <v>H</v>
          </cell>
          <cell r="G1742">
            <v>0.5</v>
          </cell>
          <cell r="H1742">
            <v>28.593994000000002</v>
          </cell>
          <cell r="I1742">
            <v>14.296997000000001</v>
          </cell>
        </row>
        <row r="1743">
          <cell r="D1743">
            <v>9676</v>
          </cell>
          <cell r="E1743" t="str">
            <v>TORNEIRA DE MESA COM FECHAMENTO AUTOMATICO, LINHA DECAMATIC ECO, REF.1173.C, DECA OU SIMILAR</v>
          </cell>
          <cell r="F1743" t="str">
            <v>UN</v>
          </cell>
          <cell r="I1743">
            <v>267.317138</v>
          </cell>
        </row>
        <row r="1744">
          <cell r="D1744">
            <v>981</v>
          </cell>
          <cell r="E1744" t="str">
            <v>FITA VEDA ROSCA 18MM</v>
          </cell>
          <cell r="F1744" t="str">
            <v>M</v>
          </cell>
          <cell r="G1744">
            <v>0.5</v>
          </cell>
          <cell r="H1744" t="str">
            <v>0,17</v>
          </cell>
          <cell r="I1744">
            <v>8.5000000000000006E-2</v>
          </cell>
        </row>
        <row r="1745">
          <cell r="D1745">
            <v>10053</v>
          </cell>
          <cell r="E1745" t="str">
            <v>TORNEIRA DE MESA COM FECHAMENTO AUTOMATICO, LINHA DECAMATIC ECO, REF.1173.C, DECA OU SIMILAR</v>
          </cell>
          <cell r="F1745" t="str">
            <v>UN</v>
          </cell>
          <cell r="G1745">
            <v>1</v>
          </cell>
          <cell r="H1745">
            <v>244.5</v>
          </cell>
          <cell r="I1745">
            <v>244.5</v>
          </cell>
        </row>
        <row r="1746">
          <cell r="D1746">
            <v>88267</v>
          </cell>
          <cell r="E1746" t="str">
            <v>ENCANADOR OU BOMBEIRO HIDRÁULICO COM ENCARGOS COMPLEMENTARES</v>
          </cell>
          <cell r="F1746" t="str">
            <v>H</v>
          </cell>
          <cell r="G1746">
            <v>0.5</v>
          </cell>
          <cell r="H1746">
            <v>28.593994000000002</v>
          </cell>
          <cell r="I1746">
            <v>14.296997000000001</v>
          </cell>
        </row>
        <row r="1747">
          <cell r="D1747">
            <v>88316</v>
          </cell>
          <cell r="E1747" t="str">
            <v>SERVENTE COM ENCARGOS COMPLEMENTARES</v>
          </cell>
          <cell r="F1747" t="str">
            <v>H</v>
          </cell>
          <cell r="G1747">
            <v>0.5</v>
          </cell>
          <cell r="H1747">
            <v>16.870282</v>
          </cell>
          <cell r="I1747">
            <v>8.4351409999999998</v>
          </cell>
        </row>
        <row r="1748">
          <cell r="D1748">
            <v>86909</v>
          </cell>
          <cell r="E1748" t="str">
            <v>TORNEIRA CROMADA TUBO MÓVEL, DE MESA, 1/2" OU 3/4", PARA PIA DE COZINHA, PADRÃO ALTO - FORNECIMENTO E INSTALAÇÃO. AF_12/2013</v>
          </cell>
          <cell r="F1748" t="str">
            <v>UN</v>
          </cell>
          <cell r="G1748" t="str">
            <v/>
          </cell>
          <cell r="I1748">
            <v>68.27866908</v>
          </cell>
        </row>
        <row r="1749">
          <cell r="D1749">
            <v>88267</v>
          </cell>
          <cell r="E1749" t="str">
            <v>ENCANADOR OU BOMBEIRO HIDRÁULICO COM ENCARGOS COMPLEMENTARES</v>
          </cell>
          <cell r="F1749" t="str">
            <v>H</v>
          </cell>
          <cell r="G1749">
            <v>0.17</v>
          </cell>
          <cell r="H1749">
            <v>28.593994000000002</v>
          </cell>
          <cell r="I1749">
            <v>4.8609789800000005</v>
          </cell>
        </row>
        <row r="1750">
          <cell r="D1750">
            <v>88316</v>
          </cell>
          <cell r="E1750" t="str">
            <v>SERVENTE COM ENCARGOS COMPLEMENTARES</v>
          </cell>
          <cell r="F1750" t="str">
            <v>H</v>
          </cell>
          <cell r="G1750">
            <v>0.05</v>
          </cell>
          <cell r="H1750">
            <v>16.870282</v>
          </cell>
          <cell r="I1750">
            <v>0.84351410000000004</v>
          </cell>
        </row>
        <row r="1751">
          <cell r="D1751">
            <v>3146</v>
          </cell>
          <cell r="E1751" t="str">
            <v>FITA VEDA ROSCA EM ROLOS DE 18 MM X 10 M (L X C)</v>
          </cell>
          <cell r="F1751" t="str">
            <v>UN</v>
          </cell>
          <cell r="G1751">
            <v>3.04E-2</v>
          </cell>
          <cell r="H1751" t="str">
            <v>2,44</v>
          </cell>
          <cell r="I1751">
            <v>7.4175999999999992E-2</v>
          </cell>
        </row>
        <row r="1752">
          <cell r="D1752">
            <v>11772</v>
          </cell>
          <cell r="E1752" t="str">
            <v>TORNEIRA CROMADA DE MESA PARA COZINHA BICA MOVEL COM AREJADOR 1/2 " OU 3/4 " (REF 1167)</v>
          </cell>
          <cell r="F1752" t="str">
            <v>UN</v>
          </cell>
          <cell r="G1752">
            <v>1</v>
          </cell>
          <cell r="H1752" t="str">
            <v>62,50</v>
          </cell>
          <cell r="I1752">
            <v>62.5</v>
          </cell>
        </row>
        <row r="1753">
          <cell r="D1753" t="str">
            <v xml:space="preserve">73949/001 </v>
          </cell>
          <cell r="E1753" t="str">
            <v>TORNEIRA CROMADA 1/2" OU 3/4" PARA JARDIM OU TANQUE, PADRAO ALTO - FORNECIMENTO E INSTALACAO</v>
          </cell>
          <cell r="F1753" t="str">
            <v xml:space="preserve">UN </v>
          </cell>
          <cell r="I1753">
            <v>59.070796999999999</v>
          </cell>
        </row>
        <row r="1754">
          <cell r="D1754">
            <v>11762</v>
          </cell>
          <cell r="E1754" t="str">
            <v>TORNEIRA CROMADA 1/2" OU 3/4" REF 1153 P/ JARDIM/TANQUE - PADRAO ALTO</v>
          </cell>
          <cell r="F1754" t="str">
            <v xml:space="preserve">UN </v>
          </cell>
          <cell r="G1754">
            <v>1</v>
          </cell>
          <cell r="H1754" t="str">
            <v>36,83</v>
          </cell>
          <cell r="I1754">
            <v>36.83</v>
          </cell>
        </row>
        <row r="1755">
          <cell r="D1755">
            <v>88267</v>
          </cell>
          <cell r="E1755" t="str">
            <v>ENCANADOR OU BOMBEIRO HIDRAULICO</v>
          </cell>
          <cell r="F1755" t="str">
            <v xml:space="preserve">H </v>
          </cell>
          <cell r="G1755">
            <v>0.5</v>
          </cell>
          <cell r="H1755">
            <v>28.593994000000002</v>
          </cell>
          <cell r="I1755">
            <v>14.296997000000001</v>
          </cell>
        </row>
        <row r="1756">
          <cell r="D1756">
            <v>3146</v>
          </cell>
          <cell r="E1756" t="str">
            <v>FITA VEDA ROSCA EM ROLOS 18MMX10M</v>
          </cell>
          <cell r="F1756" t="str">
            <v xml:space="preserve">UN </v>
          </cell>
          <cell r="G1756">
            <v>0.02</v>
          </cell>
          <cell r="H1756" t="str">
            <v>2,44</v>
          </cell>
          <cell r="I1756">
            <v>4.8800000000000003E-2</v>
          </cell>
        </row>
        <row r="1757">
          <cell r="D1757">
            <v>88241</v>
          </cell>
          <cell r="E1757" t="str">
            <v>AJUDANTE DE ENCANADOR</v>
          </cell>
          <cell r="F1757" t="str">
            <v xml:space="preserve">H </v>
          </cell>
          <cell r="G1757">
            <v>0.5</v>
          </cell>
          <cell r="H1757" t="str">
            <v>15,79</v>
          </cell>
          <cell r="I1757">
            <v>7.8949999999999996</v>
          </cell>
        </row>
        <row r="1758">
          <cell r="D1758">
            <v>9676</v>
          </cell>
          <cell r="E1758" t="str">
            <v>TORNEIRA DE MESA COM FECHAMENTO AUTOMATICO, LINHA DECAMATIC ECO, REF.1173.C, DECA OU SIMILAR</v>
          </cell>
          <cell r="F1758" t="str">
            <v>UN</v>
          </cell>
          <cell r="I1758">
            <v>267.317138</v>
          </cell>
        </row>
        <row r="1759">
          <cell r="D1759">
            <v>981</v>
          </cell>
          <cell r="E1759" t="str">
            <v>FITA VEDA ROSCA 18MM</v>
          </cell>
          <cell r="F1759" t="str">
            <v>M</v>
          </cell>
          <cell r="G1759">
            <v>0.5</v>
          </cell>
          <cell r="H1759" t="str">
            <v>0,17</v>
          </cell>
          <cell r="I1759">
            <v>8.5000000000000006E-2</v>
          </cell>
        </row>
        <row r="1760">
          <cell r="D1760">
            <v>10053</v>
          </cell>
          <cell r="E1760" t="str">
            <v>TORNEIRA DE MESA COM FECHAMENTO AUTOMATICO, LINHA DECAMATIC ECO, REF.1173.C, DECA OU SIMILAR</v>
          </cell>
          <cell r="F1760" t="str">
            <v>UN</v>
          </cell>
          <cell r="G1760">
            <v>1</v>
          </cell>
          <cell r="H1760">
            <v>244.5</v>
          </cell>
          <cell r="I1760">
            <v>244.5</v>
          </cell>
        </row>
        <row r="1761">
          <cell r="D1761">
            <v>88267</v>
          </cell>
          <cell r="E1761" t="str">
            <v>ENCANADOR OU BOMBEIRO HIDRÁULICO COM ENCARGOS COMPLEMENTARES</v>
          </cell>
          <cell r="F1761" t="str">
            <v>H</v>
          </cell>
          <cell r="G1761">
            <v>0.5</v>
          </cell>
          <cell r="H1761">
            <v>28.593994000000002</v>
          </cell>
          <cell r="I1761">
            <v>14.296997000000001</v>
          </cell>
        </row>
        <row r="1762">
          <cell r="D1762">
            <v>88316</v>
          </cell>
          <cell r="E1762" t="str">
            <v>SERVENTE COM ENCARGOS COMPLEMENTARES</v>
          </cell>
          <cell r="F1762" t="str">
            <v>H</v>
          </cell>
          <cell r="G1762">
            <v>0.5</v>
          </cell>
          <cell r="H1762">
            <v>16.870282</v>
          </cell>
          <cell r="I1762">
            <v>8.4351409999999998</v>
          </cell>
        </row>
        <row r="1763">
          <cell r="D1763">
            <v>8235</v>
          </cell>
          <cell r="E1763" t="str">
            <v>VALVULA DE DESCARGA HYDRA MAX CROMADA COM CANOPLA LISA 32MM (1.1/4"), DECA OU SIMILAR</v>
          </cell>
          <cell r="F1763" t="str">
            <v>UN</v>
          </cell>
          <cell r="I1763">
            <v>266.57415200000003</v>
          </cell>
        </row>
        <row r="1764">
          <cell r="D1764">
            <v>21011</v>
          </cell>
          <cell r="E1764" t="str">
            <v>TUBO AÇO GALVANIZADO COM COSTURA, CLASSE LEVE, DN 32 MM ( 1.1/4"), E =2,65MM, *2,71* KG/M (NBR 5580)</v>
          </cell>
          <cell r="F1764" t="str">
            <v>M</v>
          </cell>
          <cell r="G1764">
            <v>0.6</v>
          </cell>
          <cell r="H1764" t="str">
            <v>27,21</v>
          </cell>
          <cell r="I1764">
            <v>16.326000000000001</v>
          </cell>
        </row>
        <row r="1765">
          <cell r="D1765">
            <v>88316</v>
          </cell>
          <cell r="E1765" t="str">
            <v>SERVENTE COM ENCARGOS COMPLEMENTARES</v>
          </cell>
          <cell r="F1765" t="str">
            <v>H</v>
          </cell>
          <cell r="G1765">
            <v>2</v>
          </cell>
          <cell r="H1765">
            <v>16.870282</v>
          </cell>
          <cell r="I1765">
            <v>33.740563999999999</v>
          </cell>
        </row>
        <row r="1766">
          <cell r="D1766">
            <v>981</v>
          </cell>
          <cell r="E1766" t="str">
            <v>FITA VEDA ROSCA 18MM</v>
          </cell>
          <cell r="F1766" t="str">
            <v>M</v>
          </cell>
          <cell r="G1766">
            <v>1.88</v>
          </cell>
          <cell r="H1766" t="str">
            <v>0,17</v>
          </cell>
          <cell r="I1766">
            <v>0.3196</v>
          </cell>
        </row>
        <row r="1767">
          <cell r="D1767">
            <v>88267</v>
          </cell>
          <cell r="E1767" t="str">
            <v>ENCANADOR OU BOMBEIRO HIDRÁULICO COM ENCARGOS COMPLEMENTARES</v>
          </cell>
          <cell r="F1767" t="str">
            <v>H</v>
          </cell>
          <cell r="G1767">
            <v>2</v>
          </cell>
          <cell r="H1767">
            <v>28.593994000000002</v>
          </cell>
          <cell r="I1767">
            <v>57.187988000000004</v>
          </cell>
        </row>
        <row r="1768">
          <cell r="D1768">
            <v>2394</v>
          </cell>
          <cell r="E1768" t="str">
            <v>VALVULA DESCARGA, HYDRA MAX, REF.2550, 1 1/4", ACABAMENTO CROMADO (DECA OU SIMILAR)</v>
          </cell>
          <cell r="F1768" t="str">
            <v xml:space="preserve">UN </v>
          </cell>
          <cell r="G1768">
            <v>1</v>
          </cell>
          <cell r="H1768">
            <v>159</v>
          </cell>
          <cell r="I1768">
            <v>159</v>
          </cell>
        </row>
        <row r="1769">
          <cell r="E1769" t="str">
            <v xml:space="preserve">PINTURA </v>
          </cell>
        </row>
        <row r="1770">
          <cell r="D1770">
            <v>88493</v>
          </cell>
          <cell r="E1770" t="str">
            <v>APLICAÇÃO MECÂNICA DE PINTURA COM TINTA LÁTEX ACRILICA EM PAREDES, DUAS DEMÃOS. AF_06/2014</v>
          </cell>
          <cell r="F1770" t="str">
            <v>M2</v>
          </cell>
          <cell r="I1770">
            <v>8.7271773394000007</v>
          </cell>
        </row>
        <row r="1771">
          <cell r="D1771">
            <v>88316</v>
          </cell>
          <cell r="E1771" t="str">
            <v>SERVENTE COM ENCARGOS COMPLEMENTARES</v>
          </cell>
          <cell r="F1771" t="str">
            <v>H</v>
          </cell>
          <cell r="G1771">
            <v>9.6000000000000002E-2</v>
          </cell>
          <cell r="H1771">
            <v>16.870282</v>
          </cell>
          <cell r="I1771">
            <v>1.619547072</v>
          </cell>
        </row>
        <row r="1772">
          <cell r="D1772">
            <v>88310</v>
          </cell>
          <cell r="E1772" t="str">
            <v>PINTOR COM ENCARGOS COMPLEMENTARES</v>
          </cell>
          <cell r="F1772" t="str">
            <v>H</v>
          </cell>
          <cell r="G1772">
            <v>2.2100000000000002E-2</v>
          </cell>
          <cell r="H1772">
            <v>28.593994000000002</v>
          </cell>
          <cell r="I1772">
            <v>0.63192726740000005</v>
          </cell>
        </row>
        <row r="1773">
          <cell r="D1773">
            <v>95218</v>
          </cell>
          <cell r="E1773" t="str">
            <v>PULVERIZADOR DE TINTA ELÉTRICO/MÁQUINA DE PINTURA AIRLESS, VAZÃO 2 L/M IN - CHP DIURNO. AF_08/2016</v>
          </cell>
          <cell r="F1773" t="str">
            <v>CHP</v>
          </cell>
          <cell r="G1773">
            <v>6.3E-3</v>
          </cell>
          <cell r="H1773" t="str">
            <v>23,34</v>
          </cell>
          <cell r="I1773">
            <v>0.14704200000000001</v>
          </cell>
        </row>
        <row r="1774">
          <cell r="D1774">
            <v>95219</v>
          </cell>
          <cell r="E1774" t="str">
            <v>PULVERIZADOR DE TINTA ELÉTRICO/MÁQUINA DE PINTURA AIRLESS, VAZÃO 2 L/M IN - CHI DIURNO. AF_08/2016</v>
          </cell>
          <cell r="F1774" t="str">
            <v>CHI</v>
          </cell>
          <cell r="G1774">
            <v>3.8899999999999997E-2</v>
          </cell>
          <cell r="H1774" t="str">
            <v>22,49</v>
          </cell>
          <cell r="I1774">
            <v>0.87486099999999989</v>
          </cell>
        </row>
        <row r="1775">
          <cell r="D1775">
            <v>7356</v>
          </cell>
          <cell r="E1775" t="str">
            <v>TINTA ACRILICA PREMIUM, COR BRANCO FOSCO</v>
          </cell>
          <cell r="F1775" t="str">
            <v>L</v>
          </cell>
          <cell r="G1775">
            <v>0.37</v>
          </cell>
          <cell r="H1775" t="str">
            <v>14,74</v>
          </cell>
          <cell r="I1775">
            <v>5.4538000000000002</v>
          </cell>
        </row>
        <row r="1776">
          <cell r="D1776">
            <v>88413</v>
          </cell>
          <cell r="E1776" t="str">
            <v>APLICAÇAÕ MANUAL DE FUNDO SELADOR ACRÍLICO EM SUPERFICIES EXTERNAS DE SACADA DE EDIFICIOS DE MULTIPLOS PAVIMENTOS. AF_06/2014</v>
          </cell>
          <cell r="F1776" t="str">
            <v>M2</v>
          </cell>
          <cell r="I1776">
            <v>4.0554639340000005</v>
          </cell>
        </row>
        <row r="1777">
          <cell r="D1777">
            <v>88310</v>
          </cell>
          <cell r="E1777" t="str">
            <v>PINTOR COM ENCARGOS COMPLEMENTARES</v>
          </cell>
          <cell r="F1777" t="str">
            <v>H</v>
          </cell>
          <cell r="G1777">
            <v>9.1999999999999998E-2</v>
          </cell>
          <cell r="H1777">
            <v>28.593994000000002</v>
          </cell>
          <cell r="I1777">
            <v>2.6306474479999999</v>
          </cell>
        </row>
        <row r="1778">
          <cell r="D1778">
            <v>88316</v>
          </cell>
          <cell r="E1778" t="str">
            <v>SERVENTE COM ENCARGOS COMPLEMENTARES</v>
          </cell>
          <cell r="F1778" t="str">
            <v>H</v>
          </cell>
          <cell r="G1778">
            <v>2.3E-2</v>
          </cell>
          <cell r="H1778">
            <v>16.870282</v>
          </cell>
          <cell r="I1778">
            <v>0.38801648599999999</v>
          </cell>
        </row>
        <row r="1779">
          <cell r="D1779">
            <v>6085</v>
          </cell>
          <cell r="E1779" t="str">
            <v>SELADOR ACRILICO PAREDES INTERNAS/EXTERNAS</v>
          </cell>
          <cell r="F1779" t="str">
            <v>L</v>
          </cell>
          <cell r="G1779">
            <v>0.16</v>
          </cell>
          <cell r="H1779" t="str">
            <v>6,48</v>
          </cell>
          <cell r="I1779">
            <v>1.0368000000000002</v>
          </cell>
        </row>
        <row r="1780">
          <cell r="D1780">
            <v>88485</v>
          </cell>
          <cell r="E1780" t="str">
            <v>APLICAÇÃO DE FUNDO SELADOR ACRÍLICO EM PAREDES, UMA DEMÃO. AF_06/2014</v>
          </cell>
          <cell r="F1780" t="str">
            <v>M2</v>
          </cell>
          <cell r="G1780" t="str">
            <v/>
          </cell>
          <cell r="I1780">
            <v>2.3881497140000003</v>
          </cell>
        </row>
        <row r="1781">
          <cell r="D1781">
            <v>88310</v>
          </cell>
          <cell r="E1781" t="str">
            <v>PINTOR COM ENCARGOS COMPLEMENTARES</v>
          </cell>
          <cell r="F1781" t="str">
            <v>H</v>
          </cell>
          <cell r="G1781">
            <v>3.9E-2</v>
          </cell>
          <cell r="H1781">
            <v>28.593994000000002</v>
          </cell>
          <cell r="I1781">
            <v>1.1151657660000001</v>
          </cell>
        </row>
        <row r="1782">
          <cell r="D1782">
            <v>88316</v>
          </cell>
          <cell r="E1782" t="str">
            <v>SERVENTE COM ENCARGOS COMPLEMENTARES</v>
          </cell>
          <cell r="F1782" t="str">
            <v>H</v>
          </cell>
          <cell r="G1782">
            <v>1.4E-2</v>
          </cell>
          <cell r="H1782">
            <v>16.870282</v>
          </cell>
          <cell r="I1782">
            <v>0.236183948</v>
          </cell>
        </row>
        <row r="1783">
          <cell r="D1783">
            <v>6085</v>
          </cell>
          <cell r="E1783" t="str">
            <v>SELADOR ACRILICO PAREDES INTERNAS/EXTERNAS</v>
          </cell>
          <cell r="F1783" t="str">
            <v>L</v>
          </cell>
          <cell r="G1783">
            <v>0.16</v>
          </cell>
          <cell r="H1783" t="str">
            <v>6,48</v>
          </cell>
          <cell r="I1783">
            <v>1.0368000000000002</v>
          </cell>
        </row>
        <row r="1784">
          <cell r="D1784">
            <v>8624</v>
          </cell>
          <cell r="E1784" t="str">
            <v>EMASSAMENTO DE SUPERFICIE, COM APLICAÇÃO DE 02 DEMÃOS DE MASSA ACRILICA, LIXAMENTO E RETOQUES</v>
          </cell>
          <cell r="F1784" t="str">
            <v>M2</v>
          </cell>
          <cell r="I1784">
            <v>16.981468400000001</v>
          </cell>
        </row>
        <row r="1785">
          <cell r="D1785">
            <v>3767</v>
          </cell>
          <cell r="E1785" t="str">
            <v>LIXA EM FOLHA PARA PAREDE OU MADEIRA, NUMERO 120 (COR VERMELHA)</v>
          </cell>
          <cell r="F1785" t="str">
            <v xml:space="preserve">UN </v>
          </cell>
          <cell r="G1785">
            <v>0.5</v>
          </cell>
          <cell r="H1785" t="str">
            <v>0,43</v>
          </cell>
          <cell r="I1785">
            <v>0.215</v>
          </cell>
        </row>
        <row r="1786">
          <cell r="D1786">
            <v>88310</v>
          </cell>
          <cell r="E1786" t="str">
            <v>PINTOR COM ENCARGOS COMPLEMENTARES</v>
          </cell>
          <cell r="F1786" t="str">
            <v>H</v>
          </cell>
          <cell r="G1786">
            <v>0.35</v>
          </cell>
          <cell r="H1786">
            <v>28.593994000000002</v>
          </cell>
          <cell r="I1786">
            <v>10.0078979</v>
          </cell>
        </row>
        <row r="1787">
          <cell r="D1787">
            <v>88316</v>
          </cell>
          <cell r="E1787" t="str">
            <v>SERVENTE COM ENCARGOS COMPLEMENTARES</v>
          </cell>
          <cell r="F1787" t="str">
            <v>H</v>
          </cell>
          <cell r="G1787">
            <v>0.25</v>
          </cell>
          <cell r="H1787">
            <v>16.870282</v>
          </cell>
          <cell r="I1787">
            <v>4.2175704999999999</v>
          </cell>
        </row>
        <row r="1788">
          <cell r="D1788">
            <v>1602</v>
          </cell>
          <cell r="E1788" t="str">
            <v>MASSA ACRILICA</v>
          </cell>
          <cell r="F1788" t="str">
            <v>L</v>
          </cell>
          <cell r="G1788">
            <v>0.7</v>
          </cell>
          <cell r="H1788">
            <v>3.63</v>
          </cell>
          <cell r="I1788">
            <v>2.5409999999999999</v>
          </cell>
        </row>
        <row r="1789">
          <cell r="D1789">
            <v>79460</v>
          </cell>
          <cell r="E1789" t="str">
            <v>PINTURA EPOXI, DUAS DEMAOS</v>
          </cell>
          <cell r="F1789" t="str">
            <v>M2</v>
          </cell>
          <cell r="G1789" t="str">
            <v/>
          </cell>
          <cell r="I1789">
            <v>47.471196300000003</v>
          </cell>
        </row>
        <row r="1790">
          <cell r="D1790">
            <v>88310</v>
          </cell>
          <cell r="E1790" t="str">
            <v>PINTOR COM ENCARGOS COMPLEMENTARES</v>
          </cell>
          <cell r="F1790" t="str">
            <v>H</v>
          </cell>
          <cell r="G1790">
            <v>0.4</v>
          </cell>
          <cell r="H1790">
            <v>28.593994000000002</v>
          </cell>
          <cell r="I1790">
            <v>11.437597600000002</v>
          </cell>
        </row>
        <row r="1791">
          <cell r="D1791">
            <v>88316</v>
          </cell>
          <cell r="E1791" t="str">
            <v>SERVENTE COM ENCARGOS COMPLEMENTARES</v>
          </cell>
          <cell r="F1791" t="str">
            <v>H</v>
          </cell>
          <cell r="G1791">
            <v>0.35</v>
          </cell>
          <cell r="H1791">
            <v>16.870282</v>
          </cell>
          <cell r="I1791">
            <v>5.9045986999999993</v>
          </cell>
        </row>
        <row r="1792">
          <cell r="D1792">
            <v>5318</v>
          </cell>
          <cell r="E1792" t="str">
            <v>SOLVENTE DILUENTE A BASE DE AGUARRAS</v>
          </cell>
          <cell r="F1792" t="str">
            <v>L</v>
          </cell>
          <cell r="G1792">
            <v>0.05</v>
          </cell>
          <cell r="H1792" t="str">
            <v>9,58</v>
          </cell>
          <cell r="I1792">
            <v>0.47900000000000004</v>
          </cell>
        </row>
        <row r="1793">
          <cell r="D1793">
            <v>7304</v>
          </cell>
          <cell r="E1793" t="str">
            <v>TINTA EPOXI</v>
          </cell>
          <cell r="F1793" t="str">
            <v>L</v>
          </cell>
          <cell r="G1793">
            <v>0.5</v>
          </cell>
          <cell r="H1793" t="str">
            <v>59,30</v>
          </cell>
          <cell r="I1793">
            <v>29.65</v>
          </cell>
        </row>
        <row r="1794">
          <cell r="D1794">
            <v>3744</v>
          </cell>
          <cell r="E1794" t="str">
            <v>PINTURA DE ACABAMENTO COM APLICAÇÃO DE 03 DEMÃOS DE TINTA PVA LATEX PARA EXTERIORES - CORES CONVENCIONAIS</v>
          </cell>
          <cell r="F1794" t="str">
            <v xml:space="preserve">M2 </v>
          </cell>
          <cell r="I1794">
            <v>26.415981000000002</v>
          </cell>
        </row>
        <row r="1795">
          <cell r="D1795">
            <v>88310</v>
          </cell>
          <cell r="E1795" t="str">
            <v>PINTOR COM ENCARGOS COMPLEMENTARES</v>
          </cell>
          <cell r="F1795" t="str">
            <v xml:space="preserve">H </v>
          </cell>
          <cell r="G1795">
            <v>0.6</v>
          </cell>
          <cell r="H1795">
            <v>28.593994000000002</v>
          </cell>
          <cell r="I1795">
            <v>17.156396400000002</v>
          </cell>
        </row>
        <row r="1796">
          <cell r="D1796">
            <v>88316</v>
          </cell>
          <cell r="E1796" t="str">
            <v>SERVENTE COM ENCARGOS COMPLEMENTARES</v>
          </cell>
          <cell r="F1796" t="str">
            <v>H</v>
          </cell>
          <cell r="G1796">
            <v>0.3</v>
          </cell>
          <cell r="H1796">
            <v>16.870282</v>
          </cell>
          <cell r="I1796">
            <v>5.0610846</v>
          </cell>
        </row>
        <row r="1797">
          <cell r="D1797">
            <v>2231</v>
          </cell>
          <cell r="E1797" t="str">
            <v>TINTA PVS LATEX PARA EXTERIOR - CORALMUR BRANCO GELO</v>
          </cell>
          <cell r="F1797" t="str">
            <v>L</v>
          </cell>
          <cell r="G1797">
            <v>0.27</v>
          </cell>
          <cell r="H1797">
            <v>15.55</v>
          </cell>
          <cell r="I1797">
            <v>4.1985000000000001</v>
          </cell>
        </row>
        <row r="1798">
          <cell r="E1798" t="str">
            <v>SERVIÇOS COMPLEMENTARES</v>
          </cell>
        </row>
        <row r="1799">
          <cell r="D1799">
            <v>11887</v>
          </cell>
          <cell r="E1799" t="str">
            <v xml:space="preserve">GUARDA CORPO E CORRIMÃO EM TUBO FERRO GALVANIZADO, ALT= 1,10M, COM BARRAS VERTICAIS A CADA 11CM (3/4") E BARRAS HORIZONTAIS ( SUPERIOR, INTERMEDIÁRIAS (DUAS) E INFERIOR) DE 1.1/2", INCLUSIVE CURVA DE AÇO </v>
          </cell>
          <cell r="F1799" t="str">
            <v>M</v>
          </cell>
          <cell r="I1799">
            <v>268.56872599999997</v>
          </cell>
        </row>
        <row r="1800">
          <cell r="D1800">
            <v>12732</v>
          </cell>
          <cell r="E1800" t="str">
            <v xml:space="preserve">GUARDA CORPO E CORRIMÃO EM TUBO FERRO GALVANIZADO, ALT= 1,10M, COM BARRAS VERTICAIS A CADA 11CM (3/4") E BARRAS HORIZONTAIS ( SUPERIOR, INTERMEDIÁRIAS (DUAS) E INFERIOR) DE 1.1/2", INCLUSIVE CURVA DE AÇO </v>
          </cell>
          <cell r="F1800" t="str">
            <v>M</v>
          </cell>
          <cell r="G1800">
            <v>1</v>
          </cell>
          <cell r="H1800">
            <v>220</v>
          </cell>
          <cell r="I1800">
            <v>220</v>
          </cell>
        </row>
        <row r="1801">
          <cell r="D1801">
            <v>88309</v>
          </cell>
          <cell r="E1801" t="str">
            <v>PEDREIRO COM ENCARGOS COMPLEMENTARES</v>
          </cell>
          <cell r="F1801" t="str">
            <v>H</v>
          </cell>
          <cell r="G1801">
            <v>1</v>
          </cell>
          <cell r="H1801">
            <v>26.849394</v>
          </cell>
          <cell r="I1801">
            <v>26.849394</v>
          </cell>
        </row>
        <row r="1802">
          <cell r="D1802">
            <v>88316</v>
          </cell>
          <cell r="E1802" t="str">
            <v>SERVENTE COM ENCARGOS COMPLEMENTARES</v>
          </cell>
          <cell r="F1802" t="str">
            <v>H</v>
          </cell>
          <cell r="G1802">
            <v>1</v>
          </cell>
          <cell r="H1802">
            <v>16.870282</v>
          </cell>
          <cell r="I1802">
            <v>16.870282</v>
          </cell>
        </row>
        <row r="1803">
          <cell r="D1803">
            <v>125</v>
          </cell>
          <cell r="E1803" t="str">
            <v>CONCRETO SIMPLES FCK= 15 MPA (B1/B2), FABRICADO NA OBRA, SEM LANÇAMENTO E ADENSAMENTO</v>
          </cell>
          <cell r="F1803" t="str">
            <v>M3</v>
          </cell>
          <cell r="G1803">
            <v>1.4999999999999999E-2</v>
          </cell>
          <cell r="H1803">
            <v>323.27</v>
          </cell>
          <cell r="I1803">
            <v>4.8490499999999992</v>
          </cell>
        </row>
        <row r="1804">
          <cell r="E1804" t="str">
            <v>LIMPEZA FINAL DE OBRA</v>
          </cell>
        </row>
        <row r="1805">
          <cell r="D1805">
            <v>9537</v>
          </cell>
          <cell r="E1805" t="str">
            <v>LIMPEZA FINAL DA OBRA</v>
          </cell>
          <cell r="F1805" t="str">
            <v xml:space="preserve">M2 </v>
          </cell>
          <cell r="I1805">
            <v>2.5723394800000001</v>
          </cell>
        </row>
        <row r="1806">
          <cell r="D1806">
            <v>3</v>
          </cell>
          <cell r="E1806" t="str">
            <v>ACIDO MURIATICO (SOLUCAO ACIDA)</v>
          </cell>
          <cell r="F1806" t="str">
            <v xml:space="preserve">L </v>
          </cell>
          <cell r="G1806">
            <v>0.05</v>
          </cell>
          <cell r="H1806" t="str">
            <v>4,21</v>
          </cell>
          <cell r="I1806">
            <v>0.21050000000000002</v>
          </cell>
        </row>
        <row r="1807">
          <cell r="D1807">
            <v>88316</v>
          </cell>
          <cell r="E1807" t="str">
            <v>SERVENTE OU OPERARIO NAO QUALIFICADO</v>
          </cell>
          <cell r="F1807" t="str">
            <v xml:space="preserve">H </v>
          </cell>
          <cell r="G1807">
            <v>0.14000000000000001</v>
          </cell>
          <cell r="H1807">
            <v>16.870282</v>
          </cell>
          <cell r="I1807">
            <v>2.36183948</v>
          </cell>
        </row>
        <row r="1808">
          <cell r="E1808" t="str">
            <v>ADMINISTRAÇÃO</v>
          </cell>
        </row>
        <row r="1809">
          <cell r="D1809">
            <v>93567</v>
          </cell>
          <cell r="E1809" t="str">
            <v>ENGENHEIRO CIVIL DE OBRA PLENO COM ENCARGOS COMPLEMENTARES</v>
          </cell>
          <cell r="F1809" t="str">
            <v>MÊS</v>
          </cell>
          <cell r="G1809">
            <v>1</v>
          </cell>
          <cell r="I1809">
            <v>18651.28</v>
          </cell>
        </row>
        <row r="1810">
          <cell r="D1810">
            <v>93557</v>
          </cell>
          <cell r="E1810" t="str">
            <v>EPI (ENCARGOS COMPLEMENTARES) - MENSALISTA</v>
          </cell>
          <cell r="F1810" t="str">
            <v>MES</v>
          </cell>
          <cell r="G1810">
            <v>0.05</v>
          </cell>
          <cell r="H1810" t="str">
            <v>162,88</v>
          </cell>
          <cell r="I1810">
            <v>8.1440000000000001</v>
          </cell>
        </row>
        <row r="1811">
          <cell r="D1811">
            <v>95417</v>
          </cell>
          <cell r="E1811" t="str">
            <v>CURSO DE CAPACITAÇÃO (ENGENHEIRO CIVIL DE OBRA PLENO) - MENSALISTA</v>
          </cell>
          <cell r="F1811" t="str">
            <v>MES</v>
          </cell>
          <cell r="G1811">
            <v>1</v>
          </cell>
          <cell r="H1811">
            <v>168.6</v>
          </cell>
          <cell r="I1811">
            <v>168.6</v>
          </cell>
        </row>
        <row r="1812">
          <cell r="D1812">
            <v>40813</v>
          </cell>
          <cell r="E1812" t="str">
            <v>ENGENHEIRO CIVIL DE OBRA PLENO (MENSALISTA)</v>
          </cell>
          <cell r="F1812" t="str">
            <v>MES</v>
          </cell>
          <cell r="G1812">
            <v>1</v>
          </cell>
          <cell r="H1812" t="str">
            <v>18.409,50</v>
          </cell>
          <cell r="I1812">
            <v>18409.5</v>
          </cell>
        </row>
        <row r="1813">
          <cell r="D1813">
            <v>40863</v>
          </cell>
          <cell r="E1813" t="str">
            <v>EXAMES - MENSALISTA (ENCARGOS COMPLEMENTARES (COLETADO CAIXA)</v>
          </cell>
          <cell r="F1813" t="str">
            <v>MES</v>
          </cell>
          <cell r="G1813">
            <v>1</v>
          </cell>
          <cell r="H1813" t="str">
            <v>69,24</v>
          </cell>
          <cell r="I1813">
            <v>69.239999999999995</v>
          </cell>
        </row>
        <row r="1814">
          <cell r="D1814">
            <v>40864</v>
          </cell>
          <cell r="E1814" t="str">
            <v>SEGURO - MENSALISTA (ENCARGOS COMPLEMENTARES) (COLETADO CAIXA)</v>
          </cell>
          <cell r="F1814" t="str">
            <v>MES</v>
          </cell>
          <cell r="G1814">
            <v>1</v>
          </cell>
          <cell r="H1814" t="str">
            <v>3,94</v>
          </cell>
          <cell r="I1814">
            <v>3.94</v>
          </cell>
        </row>
        <row r="1815">
          <cell r="D1815">
            <v>94295</v>
          </cell>
          <cell r="E1815" t="str">
            <v>MESTRE DE OBRAS</v>
          </cell>
          <cell r="F1815" t="str">
            <v>MÊS</v>
          </cell>
          <cell r="G1815">
            <v>1</v>
          </cell>
          <cell r="I1815">
            <v>7465.61</v>
          </cell>
        </row>
        <row r="1816">
          <cell r="D1816">
            <v>93557</v>
          </cell>
          <cell r="E1816" t="str">
            <v>EPI (ENCARGOS COMPLEMENTARES) - MENSALISTA</v>
          </cell>
          <cell r="F1816" t="str">
            <v>MES</v>
          </cell>
          <cell r="G1816">
            <v>0.05</v>
          </cell>
          <cell r="H1816" t="str">
            <v>162,88</v>
          </cell>
          <cell r="I1816">
            <v>8.1440000000000001</v>
          </cell>
        </row>
        <row r="1817">
          <cell r="D1817">
            <v>95423</v>
          </cell>
          <cell r="E1817" t="str">
            <v>CURSO DE CAPACITAÇÃO (MESTRE DE OBRAS) - MENSALISTA</v>
          </cell>
          <cell r="F1817" t="str">
            <v>MES</v>
          </cell>
          <cell r="G1817">
            <v>1</v>
          </cell>
          <cell r="H1817">
            <v>89.64</v>
          </cell>
          <cell r="I1817">
            <v>89.64</v>
          </cell>
        </row>
        <row r="1818">
          <cell r="D1818">
            <v>40819</v>
          </cell>
          <cell r="E1818" t="str">
            <v>MESTRE DE OBRAS (MENSALISTA)</v>
          </cell>
          <cell r="F1818" t="str">
            <v>MES</v>
          </cell>
          <cell r="G1818">
            <v>1</v>
          </cell>
          <cell r="H1818" t="str">
            <v>7.302,79</v>
          </cell>
          <cell r="I1818">
            <v>7302.79</v>
          </cell>
        </row>
        <row r="1819">
          <cell r="D1819">
            <v>40863</v>
          </cell>
          <cell r="E1819" t="str">
            <v>EXAMES - MENSALISTA (ENCARGOS COMPLEMENTARES (COLETADO CAIXA)</v>
          </cell>
          <cell r="F1819" t="str">
            <v>MES</v>
          </cell>
          <cell r="G1819">
            <v>1</v>
          </cell>
          <cell r="H1819" t="str">
            <v>69,24</v>
          </cell>
          <cell r="I1819">
            <v>69.239999999999995</v>
          </cell>
        </row>
        <row r="1820">
          <cell r="D1820">
            <v>40864</v>
          </cell>
          <cell r="E1820" t="str">
            <v>SEGURO - MENSALISTA (ENCARGOS COMPLEMENTARES) (COLETADO CAIXA)</v>
          </cell>
          <cell r="F1820" t="str">
            <v>MES</v>
          </cell>
          <cell r="G1820">
            <v>1</v>
          </cell>
          <cell r="H1820" t="str">
            <v>3,94</v>
          </cell>
          <cell r="I1820">
            <v>3.94</v>
          </cell>
        </row>
        <row r="1821">
          <cell r="D1821">
            <v>93563</v>
          </cell>
          <cell r="E1821" t="str">
            <v>ALMOXARIFE COM ENCARGOS COMPLEMENTARES</v>
          </cell>
          <cell r="F1821" t="str">
            <v>MÊS</v>
          </cell>
          <cell r="G1821">
            <v>1</v>
          </cell>
          <cell r="I1821">
            <v>4681.4299999999994</v>
          </cell>
        </row>
        <row r="1822">
          <cell r="D1822">
            <v>93557</v>
          </cell>
          <cell r="E1822" t="str">
            <v>EPI (ENCARGOS COMPLEMENTARES) - MENSALISTA</v>
          </cell>
          <cell r="F1822" t="str">
            <v>MES</v>
          </cell>
          <cell r="G1822">
            <v>0.05</v>
          </cell>
          <cell r="H1822" t="str">
            <v>162,88</v>
          </cell>
          <cell r="I1822">
            <v>8.1440000000000001</v>
          </cell>
        </row>
        <row r="1823">
          <cell r="D1823">
            <v>95413</v>
          </cell>
          <cell r="E1823" t="str">
            <v>CURSO DE CAPACITAÇÃO (ALMOXARIFE) - MENSALISTA</v>
          </cell>
          <cell r="F1823" t="str">
            <v>MES</v>
          </cell>
          <cell r="G1823">
            <v>1</v>
          </cell>
          <cell r="H1823">
            <v>11.93</v>
          </cell>
          <cell r="I1823">
            <v>11.93</v>
          </cell>
        </row>
        <row r="1824">
          <cell r="D1824">
            <v>40809</v>
          </cell>
          <cell r="E1824" t="str">
            <v>ALMOXARIFE (MENSALISTA)</v>
          </cell>
          <cell r="F1824" t="str">
            <v>MES</v>
          </cell>
          <cell r="G1824">
            <v>1</v>
          </cell>
          <cell r="H1824" t="str">
            <v>3.973,64</v>
          </cell>
          <cell r="I1824">
            <v>3973.64</v>
          </cell>
        </row>
        <row r="1825">
          <cell r="D1825">
            <v>40861</v>
          </cell>
          <cell r="E1825" t="str">
            <v>TRANSPORTE - MENSALISTA (ENCARGOS COMPLEMENTARES) (COLETADO CAIXA)</v>
          </cell>
          <cell r="F1825" t="str">
            <v>MES</v>
          </cell>
          <cell r="G1825">
            <v>1</v>
          </cell>
          <cell r="H1825" t="str">
            <v>114,07</v>
          </cell>
          <cell r="I1825">
            <v>114.07</v>
          </cell>
        </row>
        <row r="1826">
          <cell r="D1826">
            <v>40862</v>
          </cell>
          <cell r="E1826" t="str">
            <v>ALIMENTACAO - MENSALISTA (ENCARGOS COMPLEMENTARES) (COLETADO CAIXA)</v>
          </cell>
          <cell r="F1826" t="str">
            <v>MES</v>
          </cell>
          <cell r="G1826">
            <v>1</v>
          </cell>
          <cell r="H1826" t="str">
            <v>581,79</v>
          </cell>
          <cell r="I1826">
            <v>581.79</v>
          </cell>
        </row>
        <row r="1827">
          <cell r="D1827">
            <v>40863</v>
          </cell>
          <cell r="E1827" t="str">
            <v>EXAMES - MENSALISTA (ENCARGOS COMPLEMENTARES (COLETADO CAIXA)</v>
          </cell>
          <cell r="F1827" t="str">
            <v>MES</v>
          </cell>
          <cell r="G1827">
            <v>1</v>
          </cell>
          <cell r="H1827" t="str">
            <v>69,24</v>
          </cell>
          <cell r="I1827">
            <v>69.239999999999995</v>
          </cell>
        </row>
        <row r="1828">
          <cell r="D1828">
            <v>40864</v>
          </cell>
          <cell r="E1828" t="str">
            <v>SEGURO - MENSALISTA (ENCARGOS COMPLEMENTARES) (COLETADO CAIXA)</v>
          </cell>
          <cell r="F1828" t="str">
            <v>MES</v>
          </cell>
          <cell r="G1828">
            <v>1</v>
          </cell>
          <cell r="H1828" t="str">
            <v>3,94</v>
          </cell>
          <cell r="I1828">
            <v>3.94</v>
          </cell>
        </row>
        <row r="1829">
          <cell r="D1829">
            <v>10832</v>
          </cell>
          <cell r="E1829" t="str">
            <v>AS BUILT</v>
          </cell>
          <cell r="F1829" t="str">
            <v>M2</v>
          </cell>
          <cell r="G1829" t="str">
            <v/>
          </cell>
          <cell r="I1829">
            <v>1.06488</v>
          </cell>
        </row>
        <row r="1830">
          <cell r="D1830">
            <v>90773</v>
          </cell>
          <cell r="E1830" t="str">
            <v>DESENHISTA COPISTA</v>
          </cell>
          <cell r="F1830" t="str">
            <v>H</v>
          </cell>
          <cell r="G1830">
            <v>5.8000000000000003E-2</v>
          </cell>
          <cell r="H1830" t="str">
            <v>18,36</v>
          </cell>
          <cell r="I1830">
            <v>1.06488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CAMENTO SINTETICO"/>
      <sheetName val="ORCAMENTO ANALITICO "/>
      <sheetName val="CURVA QUANT."/>
      <sheetName val="CURVA SEM DUPLICATA"/>
      <sheetName val="BDI OBRAS"/>
      <sheetName val="BDI EQUIPAMENTOS"/>
      <sheetName val="ENCARGOS SOCIAIS"/>
      <sheetName val="CURVA ABC  INSUMOS"/>
      <sheetName val="CURVA ABC COMP"/>
      <sheetName val="CRONOGRAMA"/>
      <sheetName val="M.O."/>
      <sheetName val="SINAPI-INSUMOS"/>
      <sheetName val="SINAPI-COMPOSIÇÕES"/>
      <sheetName val="ORSE-INSUMOS"/>
      <sheetName val="COTAÇÃO"/>
      <sheetName val="COEFICIENTES"/>
    </sheetNames>
    <sheetDataSet>
      <sheetData sheetId="0"/>
      <sheetData sheetId="1" refreshError="1">
        <row r="10">
          <cell r="D10" t="str">
            <v>CODIGO</v>
          </cell>
          <cell r="E10" t="str">
            <v>SERVIÇO</v>
          </cell>
          <cell r="F10" t="str">
            <v>UND.</v>
          </cell>
          <cell r="G10" t="str">
            <v>COEFICIENTE</v>
          </cell>
          <cell r="H10" t="str">
            <v>PREÇO UNIT.</v>
          </cell>
          <cell r="I10" t="str">
            <v>VALOR</v>
          </cell>
        </row>
        <row r="11">
          <cell r="E11" t="str">
            <v>SERVIÇOS PRELIMINARES / DEMOLIÇÕES / REMOÇÕES</v>
          </cell>
        </row>
        <row r="12">
          <cell r="D12" t="str">
            <v>73948/16</v>
          </cell>
          <cell r="E12" t="str">
            <v xml:space="preserve">LIMPEZA MANUAL GERAL </v>
          </cell>
          <cell r="F12" t="str">
            <v>M2</v>
          </cell>
          <cell r="I12">
            <v>4.2175704999999999</v>
          </cell>
        </row>
        <row r="13">
          <cell r="D13">
            <v>88316</v>
          </cell>
          <cell r="E13" t="str">
            <v>SERVENTE COM ENCARGOS COMPLEMENTARES</v>
          </cell>
          <cell r="F13" t="str">
            <v>H</v>
          </cell>
          <cell r="G13">
            <v>0.25</v>
          </cell>
          <cell r="H13">
            <v>16.870282</v>
          </cell>
          <cell r="I13">
            <v>4.2175704999999999</v>
          </cell>
        </row>
        <row r="14">
          <cell r="D14" t="str">
            <v>73992/1</v>
          </cell>
          <cell r="E14" t="str">
            <v>LOCACAO CONVENCIONAL DE OBRA, ATRAVÉS DE GABARITO DE TABUAS CORRIDAS PONTALETADAS A CADA 1,50M</v>
          </cell>
          <cell r="F14" t="str">
            <v>M2</v>
          </cell>
          <cell r="I14">
            <v>13.646714360000001</v>
          </cell>
        </row>
        <row r="15">
          <cell r="D15">
            <v>88262</v>
          </cell>
          <cell r="E15" t="str">
            <v>CARPINTEIRO DE FORMAS COM ENCARGOS COMPLEMENTARES</v>
          </cell>
          <cell r="F15" t="str">
            <v>H</v>
          </cell>
          <cell r="G15">
            <v>0.13</v>
          </cell>
          <cell r="H15">
            <v>28.175289999999997</v>
          </cell>
          <cell r="I15">
            <v>3.6627876999999995</v>
          </cell>
        </row>
        <row r="16">
          <cell r="D16">
            <v>88316</v>
          </cell>
          <cell r="E16" t="str">
            <v>SERVENTE COM ENCARGOS COMPLEMENTARES</v>
          </cell>
          <cell r="F16" t="str">
            <v>H</v>
          </cell>
          <cell r="G16">
            <v>0.13</v>
          </cell>
          <cell r="H16">
            <v>16.870282</v>
          </cell>
          <cell r="I16">
            <v>2.19313666</v>
          </cell>
        </row>
        <row r="17">
          <cell r="D17">
            <v>337</v>
          </cell>
          <cell r="E17" t="str">
            <v>ARAME RECOZIDO 18 BWG, 1,25 MM (0,01 KG/M)</v>
          </cell>
          <cell r="F17" t="str">
            <v>KG</v>
          </cell>
          <cell r="G17">
            <v>0.02</v>
          </cell>
          <cell r="H17" t="str">
            <v>9,50</v>
          </cell>
          <cell r="I17">
            <v>0.19</v>
          </cell>
        </row>
        <row r="18">
          <cell r="D18">
            <v>4491</v>
          </cell>
          <cell r="E18" t="str">
            <v>PECA DE MADEIRA NATIVA / REGIONAL 7,5 X 7,5CM (3X3) NAO APARELHADA (P/FORMA)</v>
          </cell>
          <cell r="F18" t="str">
            <v>M</v>
          </cell>
          <cell r="G18">
            <v>0.25</v>
          </cell>
          <cell r="H18" t="str">
            <v>6,03</v>
          </cell>
          <cell r="I18">
            <v>1.5075000000000001</v>
          </cell>
        </row>
        <row r="19">
          <cell r="D19">
            <v>5061</v>
          </cell>
          <cell r="E19" t="str">
            <v>PREGO DE ACO POLIDO COM CABECA 18 X 27 (2 1/2 X 10)</v>
          </cell>
          <cell r="F19" t="str">
            <v>KG</v>
          </cell>
          <cell r="G19">
            <v>0.01</v>
          </cell>
          <cell r="H19" t="str">
            <v>7,98</v>
          </cell>
          <cell r="I19">
            <v>7.980000000000001E-2</v>
          </cell>
        </row>
        <row r="20">
          <cell r="D20">
            <v>6189</v>
          </cell>
          <cell r="E20" t="str">
            <v>TABUA MADEIRA 2A QUALIDADE 2,5 X 30,0CM (1 X 12") NAO APARELHADA</v>
          </cell>
          <cell r="F20" t="str">
            <v>M</v>
          </cell>
          <cell r="G20">
            <v>0.317</v>
          </cell>
          <cell r="H20" t="str">
            <v>18,97</v>
          </cell>
          <cell r="I20">
            <v>6.01349</v>
          </cell>
        </row>
        <row r="21">
          <cell r="D21" t="str">
            <v>74209/1</v>
          </cell>
          <cell r="E21" t="str">
            <v>PLACA DE OBRA EM CHAPA DE ACO GALVANIZADO</v>
          </cell>
          <cell r="F21" t="str">
            <v>UND.</v>
          </cell>
          <cell r="I21">
            <v>282.51084842300003</v>
          </cell>
        </row>
        <row r="22">
          <cell r="D22">
            <v>88262</v>
          </cell>
          <cell r="E22" t="str">
            <v>CARPINTEIRO DE FORMAS COM ENCARGOS COMPLEMENTARES</v>
          </cell>
          <cell r="F22" t="str">
            <v>H</v>
          </cell>
          <cell r="G22">
            <v>1</v>
          </cell>
          <cell r="H22">
            <v>28.175289999999997</v>
          </cell>
          <cell r="I22">
            <v>28.175289999999997</v>
          </cell>
        </row>
        <row r="23">
          <cell r="D23">
            <v>88316</v>
          </cell>
          <cell r="E23" t="str">
            <v>SERVENTE COM ENCARGOS COMPLEMENTARES</v>
          </cell>
          <cell r="F23" t="str">
            <v>H</v>
          </cell>
          <cell r="G23">
            <v>2</v>
          </cell>
          <cell r="H23">
            <v>16.870282</v>
          </cell>
          <cell r="I23">
            <v>33.740563999999999</v>
          </cell>
        </row>
        <row r="24">
          <cell r="D24">
            <v>370</v>
          </cell>
          <cell r="E24" t="str">
            <v>AREIA MEDIA - POSTO JAZIDA/FORNECEDOR (RETIRADO NA JAZIDA, SEM TRANSPORTE)</v>
          </cell>
          <cell r="F24" t="str">
            <v>M3</v>
          </cell>
          <cell r="G24">
            <v>8.5900000000000004E-3</v>
          </cell>
          <cell r="H24" t="str">
            <v>65,00</v>
          </cell>
          <cell r="I24">
            <v>0.55835000000000001</v>
          </cell>
        </row>
        <row r="25">
          <cell r="D25">
            <v>1379</v>
          </cell>
          <cell r="E25" t="str">
            <v>CIMENTO PORTLAND COMPOSTO CP II-32</v>
          </cell>
          <cell r="F25" t="str">
            <v>KG</v>
          </cell>
          <cell r="G25">
            <v>2.1221000000000001</v>
          </cell>
          <cell r="H25" t="str">
            <v>0,51</v>
          </cell>
          <cell r="I25">
            <v>1.082271</v>
          </cell>
        </row>
        <row r="26">
          <cell r="D26">
            <v>4721</v>
          </cell>
          <cell r="E26" t="str">
            <v>PEDRA BRITADA N.1 ( 9,5 A 19MM) POSTO PEDREIRA/FORNECEDOR, SEM FRETE</v>
          </cell>
          <cell r="F26" t="str">
            <v>M3</v>
          </cell>
          <cell r="G26">
            <v>5.79E-3</v>
          </cell>
          <cell r="H26" t="str">
            <v>55,00</v>
          </cell>
          <cell r="I26">
            <v>0.31845000000000001</v>
          </cell>
        </row>
        <row r="27">
          <cell r="D27">
            <v>88316</v>
          </cell>
          <cell r="E27" t="str">
            <v>SERVENTE COM ENCARGOS COMPLEMENTARES</v>
          </cell>
          <cell r="F27" t="str">
            <v>H</v>
          </cell>
          <cell r="G27">
            <v>2.4500000000000001E-2</v>
          </cell>
          <cell r="H27">
            <v>16.870282</v>
          </cell>
          <cell r="I27">
            <v>0.41332190899999999</v>
          </cell>
        </row>
        <row r="28">
          <cell r="D28">
            <v>88377</v>
          </cell>
          <cell r="E28" t="str">
            <v>OPERADOR DE BETONEIRA ESTACIONARIA/MISR=TURADOR COM ENCARGOS COMPLEMENTARES</v>
          </cell>
          <cell r="F28" t="str">
            <v>H</v>
          </cell>
          <cell r="G28">
            <v>1.5500000000000002E-2</v>
          </cell>
          <cell r="H28">
            <v>20.551387999999996</v>
          </cell>
          <cell r="I28">
            <v>0.31854651399999995</v>
          </cell>
        </row>
        <row r="29">
          <cell r="D29">
            <v>88830</v>
          </cell>
          <cell r="E29" t="str">
            <v>BETONEIRA CAPACIDADE NOMINAL DE 400L, CAPACIDADE DE MISTURA 280L, MOTOR ELETRICO TRIFASICO POTENCIA DE 2CV, SEM CARREGADOR CHP DIURNO. AF_10/2014</v>
          </cell>
          <cell r="F29" t="str">
            <v>CHP</v>
          </cell>
          <cell r="G29">
            <v>8.0000000000000002E-3</v>
          </cell>
          <cell r="H29" t="str">
            <v>1,26</v>
          </cell>
          <cell r="I29">
            <v>1.008E-2</v>
          </cell>
        </row>
        <row r="30">
          <cell r="D30">
            <v>88831</v>
          </cell>
          <cell r="E30" t="str">
            <v>BETONEIRA CAPACIDADE NOMINAL DE 400L, CAPACIDADE DE MISTURA 280L, MOTOR ELETRICO TRIFASICO POTENCIA DE 2CV, SEM CARREGADOR CHI DIURNO. AF_10/2015</v>
          </cell>
          <cell r="F30" t="str">
            <v>CHI</v>
          </cell>
          <cell r="G30">
            <v>7.4999999999999997E-3</v>
          </cell>
          <cell r="H30" t="str">
            <v>0,25</v>
          </cell>
          <cell r="I30">
            <v>1.8749999999999999E-3</v>
          </cell>
        </row>
        <row r="31">
          <cell r="D31">
            <v>4417</v>
          </cell>
          <cell r="E31" t="str">
            <v>SARRAFO DE MADEIRA NAO APARELHADA *2,5 X 7* CM, MACARANDUBA, ANGELIM OU EQUIVALENTE DA REGIAO</v>
          </cell>
          <cell r="F31" t="str">
            <v>M</v>
          </cell>
          <cell r="G31">
            <v>1</v>
          </cell>
          <cell r="H31" t="str">
            <v>5,38</v>
          </cell>
          <cell r="I31">
            <v>5.38</v>
          </cell>
        </row>
        <row r="32">
          <cell r="D32">
            <v>4491</v>
          </cell>
          <cell r="E32" t="str">
            <v>PECA DE MADEIRA NATIVA / REGIONAL 7,5 X 7,5CM (3X3) NAO APARELHADA (P/FORMA)</v>
          </cell>
          <cell r="F32" t="str">
            <v>M</v>
          </cell>
          <cell r="G32">
            <v>4</v>
          </cell>
          <cell r="H32" t="str">
            <v>6,03</v>
          </cell>
          <cell r="I32">
            <v>24.12</v>
          </cell>
        </row>
        <row r="33">
          <cell r="D33">
            <v>4813</v>
          </cell>
          <cell r="E33" t="str">
            <v>PLACA DE OBRA (PARA CONSTRUCAO CIVIL) EM CHAPA GALVANIZADA *N. 22*, DE *2,0 X 1,125* M</v>
          </cell>
          <cell r="F33" t="str">
            <v>M2</v>
          </cell>
          <cell r="G33">
            <v>1</v>
          </cell>
          <cell r="H33" t="str">
            <v>187,50</v>
          </cell>
          <cell r="I33">
            <v>187.5</v>
          </cell>
        </row>
        <row r="34">
          <cell r="D34">
            <v>5075</v>
          </cell>
          <cell r="E34" t="str">
            <v>PREGO DE ACO POLIDO COM CABECA 18 X 30 (2 3/4 X 10)</v>
          </cell>
          <cell r="F34" t="str">
            <v>KG</v>
          </cell>
          <cell r="G34">
            <v>0.11</v>
          </cell>
          <cell r="H34" t="str">
            <v>8,11</v>
          </cell>
          <cell r="I34">
            <v>0.89209999999999989</v>
          </cell>
        </row>
        <row r="35">
          <cell r="D35" t="str">
            <v>C001</v>
          </cell>
          <cell r="E35" t="str">
            <v xml:space="preserve">ANOTACAO ART CREA ÁREA CONSTRUIDA </v>
          </cell>
          <cell r="F35" t="str">
            <v>UND</v>
          </cell>
          <cell r="G35">
            <v>1</v>
          </cell>
          <cell r="I35">
            <v>973</v>
          </cell>
        </row>
        <row r="36">
          <cell r="D36" t="str">
            <v>COT001</v>
          </cell>
          <cell r="E36" t="str">
            <v>ART (VERBA)</v>
          </cell>
          <cell r="F36" t="str">
            <v>UND</v>
          </cell>
          <cell r="G36">
            <v>1</v>
          </cell>
          <cell r="H36">
            <v>973</v>
          </cell>
          <cell r="I36">
            <v>973</v>
          </cell>
        </row>
        <row r="37">
          <cell r="D37">
            <v>84152</v>
          </cell>
          <cell r="E37" t="str">
            <v>DEMOLICAO MANUAL CONCRETO ARMADO (PILAR / VIGA / LAJE) - INCL EMPILHACAO LATERAL NO CANTEIRO</v>
          </cell>
          <cell r="F37" t="str">
            <v>M3</v>
          </cell>
          <cell r="G37" t="str">
            <v/>
          </cell>
          <cell r="I37">
            <v>332.43876379999995</v>
          </cell>
        </row>
        <row r="38">
          <cell r="D38">
            <v>88309</v>
          </cell>
          <cell r="E38" t="str">
            <v>PEDREIRO COM ENCARGOS COMPLEMENTARES</v>
          </cell>
          <cell r="F38" t="str">
            <v>H</v>
          </cell>
          <cell r="G38">
            <v>1.7</v>
          </cell>
          <cell r="H38">
            <v>26.849394</v>
          </cell>
          <cell r="I38">
            <v>45.643969800000001</v>
          </cell>
        </row>
        <row r="39">
          <cell r="D39">
            <v>88316</v>
          </cell>
          <cell r="E39" t="str">
            <v>SERVENTE COM ENCARGOS COMPLEMENTARES</v>
          </cell>
          <cell r="F39" t="str">
            <v>H</v>
          </cell>
          <cell r="G39">
            <v>17</v>
          </cell>
          <cell r="H39">
            <v>16.870282</v>
          </cell>
          <cell r="I39">
            <v>286.79479399999997</v>
          </cell>
        </row>
        <row r="40">
          <cell r="D40">
            <v>72215</v>
          </cell>
          <cell r="E40" t="str">
            <v>DEMOLICAO DE ALVENARIA DE ELEMENTOS CERAMICOS VAZADOS</v>
          </cell>
          <cell r="F40" t="str">
            <v>M3</v>
          </cell>
          <cell r="G40" t="str">
            <v/>
          </cell>
          <cell r="I40">
            <v>42.175705000000001</v>
          </cell>
        </row>
        <row r="41">
          <cell r="D41">
            <v>88316</v>
          </cell>
          <cell r="E41" t="str">
            <v>SERVENTE COM ENCARGOS COMPLEMENTARES</v>
          </cell>
          <cell r="F41" t="str">
            <v>H</v>
          </cell>
          <cell r="G41">
            <v>2.5</v>
          </cell>
          <cell r="H41">
            <v>16.870282</v>
          </cell>
          <cell r="I41">
            <v>42.175705000000001</v>
          </cell>
        </row>
        <row r="42">
          <cell r="D42">
            <v>4979</v>
          </cell>
          <cell r="E42" t="str">
            <v>RETIRADA DE COBERTURA EM FIBROCIMENTO</v>
          </cell>
          <cell r="I42">
            <v>19.820051679999999</v>
          </cell>
        </row>
        <row r="43">
          <cell r="D43">
            <v>88262</v>
          </cell>
          <cell r="E43" t="str">
            <v>CARPINTEIRO DE FORMAS COM ENCARGOS COMPLEMENTARES</v>
          </cell>
          <cell r="F43" t="str">
            <v>H</v>
          </cell>
          <cell r="G43">
            <v>0.44</v>
          </cell>
          <cell r="H43">
            <v>28.175289999999997</v>
          </cell>
          <cell r="I43">
            <v>12.397127599999999</v>
          </cell>
        </row>
        <row r="44">
          <cell r="D44">
            <v>88316</v>
          </cell>
          <cell r="E44" t="str">
            <v>SERVENTE COM ENCARGOS COMPLEMENTARES</v>
          </cell>
          <cell r="F44" t="str">
            <v>H</v>
          </cell>
          <cell r="G44">
            <v>0.44</v>
          </cell>
          <cell r="H44">
            <v>16.870282</v>
          </cell>
          <cell r="I44">
            <v>7.4229240799999996</v>
          </cell>
        </row>
        <row r="45">
          <cell r="D45">
            <v>85372</v>
          </cell>
          <cell r="E45" t="str">
            <v>DEMOLICAO DE FORRO DE GESSO</v>
          </cell>
          <cell r="F45" t="str">
            <v>M2</v>
          </cell>
          <cell r="G45" t="str">
            <v/>
          </cell>
          <cell r="I45">
            <v>2.5305423</v>
          </cell>
        </row>
        <row r="46">
          <cell r="D46">
            <v>88316</v>
          </cell>
          <cell r="E46" t="str">
            <v>SERVENTE COM ENCARGOS COMPLEMENTARES</v>
          </cell>
          <cell r="F46" t="str">
            <v>H</v>
          </cell>
          <cell r="G46">
            <v>0.15</v>
          </cell>
          <cell r="H46">
            <v>16.870282</v>
          </cell>
          <cell r="I46">
            <v>2.5305423</v>
          </cell>
        </row>
        <row r="47">
          <cell r="D47">
            <v>72178</v>
          </cell>
          <cell r="E47" t="str">
            <v>RETIRADA DE DIVISORIAS EM CHAPAS DE MADEIRA, COM MONTANTES METALICOS</v>
          </cell>
          <cell r="F47" t="str">
            <v>M2</v>
          </cell>
          <cell r="G47" t="str">
            <v/>
          </cell>
          <cell r="I47">
            <v>33.810347999999998</v>
          </cell>
        </row>
        <row r="48">
          <cell r="D48">
            <v>88261</v>
          </cell>
          <cell r="E48" t="str">
            <v>CARPINTEIRO DE ESQUADRIA COM ENCARGOS COMPLEMENTARES</v>
          </cell>
          <cell r="F48" t="str">
            <v>H</v>
          </cell>
          <cell r="G48">
            <v>1.2</v>
          </cell>
          <cell r="H48">
            <v>28.175289999999997</v>
          </cell>
          <cell r="I48">
            <v>33.810347999999998</v>
          </cell>
        </row>
        <row r="49">
          <cell r="D49">
            <v>2095</v>
          </cell>
          <cell r="E49" t="str">
            <v>REMOÇÃO DE VASO</v>
          </cell>
          <cell r="F49" t="str">
            <v>UN</v>
          </cell>
          <cell r="I49">
            <v>12.807108599999999</v>
          </cell>
        </row>
        <row r="50">
          <cell r="D50">
            <v>88309</v>
          </cell>
          <cell r="E50" t="str">
            <v>PEDREIRO COM ENCARGOS COMPLEMENTARES</v>
          </cell>
          <cell r="F50" t="str">
            <v>H</v>
          </cell>
          <cell r="G50">
            <v>0.1</v>
          </cell>
          <cell r="H50">
            <v>26.849394</v>
          </cell>
          <cell r="I50">
            <v>2.6849394000000002</v>
          </cell>
        </row>
        <row r="51">
          <cell r="D51">
            <v>88316</v>
          </cell>
          <cell r="E51" t="str">
            <v>SERVENTE COMENCARGOS COMPLEMENTARES</v>
          </cell>
          <cell r="F51" t="str">
            <v>H</v>
          </cell>
          <cell r="G51">
            <v>0.6</v>
          </cell>
          <cell r="H51">
            <v>16.870282</v>
          </cell>
          <cell r="I51">
            <v>10.1221692</v>
          </cell>
        </row>
        <row r="52">
          <cell r="D52">
            <v>3262</v>
          </cell>
          <cell r="E52" t="str">
            <v>REMOÇÃO DE LAVATÓRIO</v>
          </cell>
          <cell r="F52" t="str">
            <v>UN</v>
          </cell>
          <cell r="I52">
            <v>12.807108599999999</v>
          </cell>
        </row>
        <row r="53">
          <cell r="D53">
            <v>88309</v>
          </cell>
          <cell r="E53" t="str">
            <v>PEDREIRO COM ENCARGOS COMPLEMENTARES</v>
          </cell>
          <cell r="F53" t="str">
            <v>H</v>
          </cell>
          <cell r="G53">
            <v>0.1</v>
          </cell>
          <cell r="H53">
            <v>26.849394</v>
          </cell>
          <cell r="I53">
            <v>2.6849394000000002</v>
          </cell>
        </row>
        <row r="54">
          <cell r="D54">
            <v>88316</v>
          </cell>
          <cell r="E54" t="str">
            <v>SERVENTE COMENCARGOS COMPLEMENTARES</v>
          </cell>
          <cell r="F54" t="str">
            <v>H</v>
          </cell>
          <cell r="G54">
            <v>0.6</v>
          </cell>
          <cell r="H54">
            <v>16.870282</v>
          </cell>
          <cell r="I54">
            <v>10.1221692</v>
          </cell>
        </row>
        <row r="55">
          <cell r="D55">
            <v>9602</v>
          </cell>
          <cell r="E55" t="str">
            <v>REMOÇÃO DE PIA</v>
          </cell>
          <cell r="F55" t="str">
            <v>M2</v>
          </cell>
          <cell r="I55">
            <v>20.897691099999999</v>
          </cell>
        </row>
        <row r="56">
          <cell r="D56">
            <v>88309</v>
          </cell>
          <cell r="E56" t="str">
            <v>PEDREIRO COM ENCARGOS COMPLEMENTARES</v>
          </cell>
          <cell r="F56" t="str">
            <v>H</v>
          </cell>
          <cell r="G56">
            <v>0.15</v>
          </cell>
          <cell r="H56">
            <v>26.849394</v>
          </cell>
          <cell r="I56">
            <v>4.0274090999999999</v>
          </cell>
        </row>
        <row r="57">
          <cell r="D57">
            <v>88316</v>
          </cell>
          <cell r="E57" t="str">
            <v>SERVENTE COMENCARGOS COMPLEMENTARES</v>
          </cell>
          <cell r="F57" t="str">
            <v>H</v>
          </cell>
          <cell r="G57">
            <v>1</v>
          </cell>
          <cell r="H57">
            <v>16.870282</v>
          </cell>
          <cell r="I57">
            <v>16.870282</v>
          </cell>
        </row>
        <row r="58">
          <cell r="D58">
            <v>31</v>
          </cell>
          <cell r="E58" t="str">
            <v>REMOÇÃO DE ESQUADRIA DE MADEIRA, COM OU SEM BATENTE</v>
          </cell>
          <cell r="F58" t="str">
            <v>M2</v>
          </cell>
          <cell r="I58">
            <v>15.750248800000001</v>
          </cell>
        </row>
        <row r="59">
          <cell r="D59">
            <v>88262</v>
          </cell>
          <cell r="E59" t="str">
            <v>CARPINTEIRO DE FORMAS COM ENCARGOS COMPLEMENTARES</v>
          </cell>
          <cell r="F59" t="str">
            <v>H</v>
          </cell>
          <cell r="G59">
            <v>0.08</v>
          </cell>
          <cell r="H59">
            <v>28.175289999999997</v>
          </cell>
          <cell r="I59">
            <v>2.2540231999999998</v>
          </cell>
        </row>
        <row r="60">
          <cell r="D60">
            <v>88316</v>
          </cell>
          <cell r="E60" t="str">
            <v>SERVENTE COMENCARGOS COMPLEMENTARES</v>
          </cell>
          <cell r="F60" t="str">
            <v>H</v>
          </cell>
          <cell r="G60">
            <v>0.8</v>
          </cell>
          <cell r="H60">
            <v>16.870282</v>
          </cell>
          <cell r="I60">
            <v>13.496225600000001</v>
          </cell>
        </row>
        <row r="61">
          <cell r="D61">
            <v>4942</v>
          </cell>
          <cell r="E61" t="str">
            <v>REMOÇÃO DE ESQUADRIA METÁLICA, COM OU SEM REAPROVEITAMENTO</v>
          </cell>
          <cell r="F61" t="str">
            <v>M2</v>
          </cell>
          <cell r="I61">
            <v>21.859838</v>
          </cell>
        </row>
        <row r="62">
          <cell r="D62">
            <v>88309</v>
          </cell>
          <cell r="E62" t="str">
            <v>PEDREIRO COM ENCARGOS COMPLEMENTARES</v>
          </cell>
          <cell r="F62" t="str">
            <v>H</v>
          </cell>
          <cell r="G62">
            <v>0.5</v>
          </cell>
          <cell r="H62">
            <v>26.849394</v>
          </cell>
          <cell r="I62">
            <v>13.424697</v>
          </cell>
        </row>
        <row r="63">
          <cell r="D63">
            <v>88316</v>
          </cell>
          <cell r="E63" t="str">
            <v>SERVENTE COMENCARGOS COMPLEMENTARES</v>
          </cell>
          <cell r="F63" t="str">
            <v>H</v>
          </cell>
          <cell r="G63">
            <v>0.5</v>
          </cell>
          <cell r="H63">
            <v>16.870282</v>
          </cell>
          <cell r="I63">
            <v>8.4351409999999998</v>
          </cell>
        </row>
        <row r="64">
          <cell r="D64">
            <v>72897</v>
          </cell>
          <cell r="E64" t="str">
            <v>CARGA MANUAL DE ENTULHO EM CAMINHAO BASCULANTE 6 M3</v>
          </cell>
          <cell r="F64" t="str">
            <v>M3</v>
          </cell>
          <cell r="G64" t="str">
            <v/>
          </cell>
          <cell r="I64">
            <v>20.759197399999998</v>
          </cell>
        </row>
        <row r="65">
          <cell r="D65">
            <v>5961</v>
          </cell>
          <cell r="E65" t="str">
            <v>CAMINHÃO BASCULANTE 6 M3, PESO BRUTO TOTAL 16.000 KG, CARGA ÚTIL MÁXIMA 13.071 KG, DISTÂNCIA ENTRE EIXOS 4,80 M, POTÊNCIA 230 CV INCLUSIVE CAÇAMBA METÁLICA - CHI DIURNO. AF_06/2014</v>
          </cell>
          <cell r="F65" t="str">
            <v>CHI</v>
          </cell>
          <cell r="G65">
            <v>0.25</v>
          </cell>
          <cell r="H65" t="str">
            <v>35,80</v>
          </cell>
          <cell r="I65">
            <v>8.9499999999999993</v>
          </cell>
        </row>
        <row r="66">
          <cell r="D66">
            <v>88316</v>
          </cell>
          <cell r="E66" t="str">
            <v>SERVENTE COM ENCARGOS COMPLEMENTARES</v>
          </cell>
          <cell r="F66" t="str">
            <v>H</v>
          </cell>
          <cell r="G66">
            <v>0.7</v>
          </cell>
          <cell r="H66">
            <v>16.870282</v>
          </cell>
          <cell r="I66">
            <v>11.809197399999999</v>
          </cell>
        </row>
        <row r="67">
          <cell r="D67">
            <v>95302</v>
          </cell>
          <cell r="E67" t="str">
            <v>TRANSPORTE COM CAMINHÃO BASCULANTE 6 M3 EM RODOVIA PAVIMENTADA ( PARA DISTÂNCIAS SUPERIORES A 4 KM)</v>
          </cell>
          <cell r="F67" t="str">
            <v>M3</v>
          </cell>
          <cell r="G67" t="str">
            <v/>
          </cell>
          <cell r="I67">
            <v>1.3380259999999999</v>
          </cell>
        </row>
        <row r="68">
          <cell r="D68">
            <v>5811</v>
          </cell>
          <cell r="E68" t="str">
            <v>CAMINHÃO BASCULANTE 6 M3, PESO BRUTO TOTAL 16.000 KG, CARGA ÚTIL MÁXIMA 13.071 KG, DISTÂNCIA ENTRE EIXOS 4,80 M, POTÊNCIA 230 CV INCLUSIVE CAÇAMBA METÁLICA - CHP DIURNO. AF_06/2014</v>
          </cell>
          <cell r="F68" t="str">
            <v>CHP</v>
          </cell>
          <cell r="G68">
            <v>8.8999999999999999E-3</v>
          </cell>
          <cell r="H68" t="str">
            <v>150,34</v>
          </cell>
          <cell r="I68">
            <v>1.3380259999999999</v>
          </cell>
        </row>
        <row r="69">
          <cell r="D69">
            <v>95135</v>
          </cell>
          <cell r="E69" t="str">
            <v>LOCACAO DE ANDAIME METALICO TUBULAR TIPO TORRE</v>
          </cell>
          <cell r="F69" t="str">
            <v>M/MES</v>
          </cell>
          <cell r="G69" t="str">
            <v/>
          </cell>
          <cell r="I69">
            <v>18.435141000000002</v>
          </cell>
        </row>
        <row r="70">
          <cell r="D70">
            <v>88316</v>
          </cell>
          <cell r="E70" t="str">
            <v>SERVENTE COM ENCARGOS COMPLEMENTARES</v>
          </cell>
          <cell r="F70" t="str">
            <v>H</v>
          </cell>
          <cell r="G70">
            <v>0.5</v>
          </cell>
          <cell r="H70">
            <v>16.870282</v>
          </cell>
          <cell r="I70">
            <v>8.4351409999999998</v>
          </cell>
        </row>
        <row r="71">
          <cell r="D71">
            <v>10527</v>
          </cell>
          <cell r="E71" t="str">
            <v>ANDAIME METALICO TUBULAR DE ENCAIXE, TIPO DE TORRE, COM LARGURA DE 1 ATE 1,5 M E ALTURA DE *1,00 M* (LOCACAO)</v>
          </cell>
          <cell r="F71" t="str">
            <v>M/MES</v>
          </cell>
          <cell r="G71">
            <v>1</v>
          </cell>
          <cell r="H71" t="str">
            <v>10,00</v>
          </cell>
          <cell r="I71">
            <v>10</v>
          </cell>
        </row>
        <row r="72">
          <cell r="E72" t="str">
            <v>INFRA - ESTRUTURA</v>
          </cell>
        </row>
        <row r="73">
          <cell r="D73">
            <v>93358</v>
          </cell>
          <cell r="E73" t="str">
            <v>ESCAVAÇÃO MANUAL, SOLO 1ª CATEGORIA, ATÉ 2M DE PROFUNDIDADE SEM ESCORA</v>
          </cell>
          <cell r="F73" t="str">
            <v>M3</v>
          </cell>
          <cell r="I73">
            <v>66.738835592000001</v>
          </cell>
        </row>
        <row r="74">
          <cell r="D74">
            <v>88316</v>
          </cell>
          <cell r="E74" t="str">
            <v>SERVENTE COM ENCARGOS COMPLEMENTARES</v>
          </cell>
          <cell r="F74" t="str">
            <v>H</v>
          </cell>
          <cell r="G74">
            <v>3.956</v>
          </cell>
          <cell r="H74">
            <v>16.870282</v>
          </cell>
          <cell r="I74">
            <v>66.738835592000001</v>
          </cell>
        </row>
        <row r="75">
          <cell r="D75">
            <v>93382</v>
          </cell>
          <cell r="E75" t="str">
            <v>REATERRO MANUAL DE VALAS COM COMPACTAÇÃO MECANIZADA. AF_04/2016</v>
          </cell>
          <cell r="F75" t="str">
            <v>M3</v>
          </cell>
          <cell r="G75" t="str">
            <v/>
          </cell>
          <cell r="I75">
            <v>33.935884733999998</v>
          </cell>
        </row>
        <row r="76">
          <cell r="D76">
            <v>5901</v>
          </cell>
          <cell r="E76" t="str">
            <v>CAMINHÃO PIPA 10.000 L TRUCADO, PESO BRUTO TOTAL 23.000 KG, CARGA ÚTIL MÁXIMA 15.935 KG, DISTÂNCIA ENTRE EIXOS 4,8 M, POTÊNCIA 230 CV, INCLUSIVE TANQUE DE AÇO PARA TRANSPORTE DE ÁGUA - CHP DIURNO. AF_06/2014</v>
          </cell>
          <cell r="F76" t="str">
            <v>CHP</v>
          </cell>
          <cell r="G76">
            <v>6.0000000000000001E-3</v>
          </cell>
          <cell r="H76" t="str">
            <v>148,78</v>
          </cell>
          <cell r="I76">
            <v>0.89268000000000003</v>
          </cell>
        </row>
        <row r="77">
          <cell r="D77">
            <v>5903</v>
          </cell>
          <cell r="E77" t="str">
            <v>CAMINHÃO PIPA 10.000 L TRUCADO, PESO BRUTO TOTAL 23.000 KG, CARGA ÚTIL MÁXIMA 15.935 KG, DISTÂNCIA ENTRE EIXOS 4,8 M, POTÊNCIA 230 CV, INCLUSIVE TANQUE DE AÇO PARA TRANSPORTE DE ÁGUA - CHI DIURNO. AF_06/2014</v>
          </cell>
          <cell r="F77" t="str">
            <v>CHI</v>
          </cell>
          <cell r="G77">
            <v>3.0000000000000001E-3</v>
          </cell>
          <cell r="H77" t="str">
            <v>35,44</v>
          </cell>
          <cell r="I77">
            <v>0.10632</v>
          </cell>
        </row>
        <row r="78">
          <cell r="D78">
            <v>88316</v>
          </cell>
          <cell r="E78" t="str">
            <v>SERVENTE COM ENCARGOS COMPLEMENTARES</v>
          </cell>
          <cell r="F78" t="str">
            <v>H</v>
          </cell>
          <cell r="G78">
            <v>1.1870000000000001</v>
          </cell>
          <cell r="H78">
            <v>16.870282</v>
          </cell>
          <cell r="I78">
            <v>20.025024733999999</v>
          </cell>
        </row>
        <row r="79">
          <cell r="D79">
            <v>91533</v>
          </cell>
          <cell r="E79" t="str">
            <v>COMPACTADOR DE SOLOS DE PERCUSSÃO (SOQUETE) COM MOTOR A GASOLINA 4 TEMPOS, POTÊNCIA 4 CV - CHP DIURNO. AF_08/2015</v>
          </cell>
          <cell r="F79" t="str">
            <v>CHP</v>
          </cell>
          <cell r="G79">
            <v>0.27400000000000002</v>
          </cell>
          <cell r="H79" t="str">
            <v>25,96</v>
          </cell>
          <cell r="I79">
            <v>7.1130400000000007</v>
          </cell>
        </row>
        <row r="80">
          <cell r="D80">
            <v>91534</v>
          </cell>
          <cell r="E80" t="str">
            <v>COMPACTADOR DE SOLOS DE PERCUSSÃO (SOQUETE) COM MOTOR A GASOLINA 4 TEMPOS, POTÊNCIA 4 CV - CHI DIURNO. AF_08/2015</v>
          </cell>
          <cell r="F80" t="str">
            <v>CHI</v>
          </cell>
          <cell r="G80">
            <v>0.254</v>
          </cell>
          <cell r="H80" t="str">
            <v>22,83</v>
          </cell>
          <cell r="I80">
            <v>5.7988200000000001</v>
          </cell>
        </row>
        <row r="81">
          <cell r="D81">
            <v>5651</v>
          </cell>
          <cell r="E81" t="str">
            <v>FORMA TABUA PARA CONCRETO EM FUNDACAO C/ REAPROVEITAMENTO 5X</v>
          </cell>
          <cell r="F81" t="str">
            <v>M2</v>
          </cell>
          <cell r="G81" t="str">
            <v/>
          </cell>
          <cell r="I81">
            <v>49.087356849999999</v>
          </cell>
        </row>
        <row r="82">
          <cell r="D82">
            <v>88239</v>
          </cell>
          <cell r="E82" t="str">
            <v>AJUDANTE DE CARPINTEIRO COM ENCARGOS COMPLEMENTARES</v>
          </cell>
          <cell r="F82" t="str">
            <v>H</v>
          </cell>
          <cell r="G82">
            <v>0.22500000000000001</v>
          </cell>
          <cell r="H82">
            <v>21.476025999999997</v>
          </cell>
          <cell r="I82">
            <v>4.8321058499999996</v>
          </cell>
        </row>
        <row r="83">
          <cell r="D83">
            <v>88262</v>
          </cell>
          <cell r="E83" t="str">
            <v>CARPINTEIRO DE FORMAS COM ENCARGOS COMPLEMENTARES</v>
          </cell>
          <cell r="F83" t="str">
            <v>H</v>
          </cell>
          <cell r="G83">
            <v>0.9</v>
          </cell>
          <cell r="H83">
            <v>28.175289999999997</v>
          </cell>
          <cell r="I83">
            <v>25.357760999999996</v>
          </cell>
        </row>
        <row r="84">
          <cell r="D84">
            <v>2692</v>
          </cell>
          <cell r="E84" t="str">
            <v>DESMOLDANTE PROTETOR PARA FORMAS DE MADEIRA, DE BASE OLEOSA EMULSIONADA EM AGUA</v>
          </cell>
          <cell r="F84" t="str">
            <v>L</v>
          </cell>
          <cell r="G84">
            <v>0.1</v>
          </cell>
          <cell r="H84" t="str">
            <v>5,62</v>
          </cell>
          <cell r="I84">
            <v>0.56200000000000006</v>
          </cell>
        </row>
        <row r="85">
          <cell r="D85">
            <v>4491</v>
          </cell>
          <cell r="E85" t="str">
            <v>PECA DE MADEIRA NATIVA / REGIONAL 7,5 X 7,5CM (3X3) NAO APARELHADA (P/FORMA)</v>
          </cell>
          <cell r="F85" t="str">
            <v>M</v>
          </cell>
          <cell r="G85">
            <v>0.27500000000000002</v>
          </cell>
          <cell r="H85" t="str">
            <v>6,03</v>
          </cell>
          <cell r="I85">
            <v>1.6582500000000002</v>
          </cell>
        </row>
        <row r="86">
          <cell r="D86">
            <v>4512</v>
          </cell>
          <cell r="E86" t="str">
            <v>PECA DE MADEIRA 3A/4A QUALIDADE 2,5 X 5CM NAO APARELHADA</v>
          </cell>
          <cell r="F86" t="str">
            <v>M</v>
          </cell>
          <cell r="G86">
            <v>0.24</v>
          </cell>
          <cell r="H86" t="str">
            <v>1,90</v>
          </cell>
          <cell r="I86">
            <v>0.45599999999999996</v>
          </cell>
        </row>
        <row r="87">
          <cell r="D87">
            <v>5061</v>
          </cell>
          <cell r="E87" t="str">
            <v>PREGO DE ACO POLIDO COM CABECA 18 X 27 (2 1/2 X 10)</v>
          </cell>
          <cell r="F87" t="str">
            <v>KG</v>
          </cell>
          <cell r="G87">
            <v>0.15</v>
          </cell>
          <cell r="H87" t="str">
            <v>7,98</v>
          </cell>
          <cell r="I87">
            <v>1.1970000000000001</v>
          </cell>
        </row>
        <row r="88">
          <cell r="D88">
            <v>6189</v>
          </cell>
          <cell r="E88" t="str">
            <v>TABUA MADEIRA 2A QUALIDADE 2,5 X 30,0CM (1 X 12") NAO APARELHADA</v>
          </cell>
          <cell r="F88" t="str">
            <v>M</v>
          </cell>
          <cell r="G88">
            <v>0.79200000000000004</v>
          </cell>
          <cell r="H88" t="str">
            <v>18,97</v>
          </cell>
          <cell r="I88">
            <v>15.024239999999999</v>
          </cell>
        </row>
        <row r="89">
          <cell r="D89">
            <v>92760</v>
          </cell>
          <cell r="E89" t="str">
            <v>ARMAÇÃO DE PILAR OU VIGA DE UMA ESTRUTURA CONVENCIONAL DE CONCRETO ARMADO EM UM EDIFICIO DE MULTIPLOS PAVIMENTOS UTILIZANDO AÇO CA-50 DE 6,3 MM - MONTAGEM. AF_12/2015</v>
          </cell>
          <cell r="F89" t="str">
            <v>KG</v>
          </cell>
          <cell r="I89">
            <v>8.4246296348000005</v>
          </cell>
        </row>
        <row r="90">
          <cell r="D90">
            <v>337</v>
          </cell>
          <cell r="E90" t="str">
            <v>ARAME RECOZIDO 18 BWG, 1,25 MM (0,01 KG/M)</v>
          </cell>
          <cell r="F90" t="str">
            <v>KG</v>
          </cell>
          <cell r="G90">
            <v>2.5000000000000001E-2</v>
          </cell>
          <cell r="H90" t="str">
            <v>9,50</v>
          </cell>
          <cell r="I90">
            <v>0.23750000000000002</v>
          </cell>
        </row>
        <row r="91">
          <cell r="D91">
            <v>39017</v>
          </cell>
          <cell r="E91" t="str">
            <v>ESPACADOR/ DISTANCIADOR CIRCULAR COM ENTRADA LATERAL, EM PLÁSTICO, PARA VERGALHÃO *4,2 A 12,5*MM, COBRIMENTO 20MM</v>
          </cell>
          <cell r="F91" t="str">
            <v>UN</v>
          </cell>
          <cell r="G91">
            <v>0.97</v>
          </cell>
          <cell r="H91" t="str">
            <v>0,12</v>
          </cell>
          <cell r="I91">
            <v>0.11639999999999999</v>
          </cell>
        </row>
        <row r="92">
          <cell r="D92">
            <v>92792</v>
          </cell>
          <cell r="E92" t="str">
            <v>CORTE E DOBRA DE AÇO CA-50, DIAMETRO DE 6,3 MM, UTILIZADO EM ESTRUTURAS DIVERSAS, EXCETO LAJES. AF_12/2015</v>
          </cell>
          <cell r="F92" t="str">
            <v>KG</v>
          </cell>
          <cell r="G92">
            <v>1</v>
          </cell>
          <cell r="H92" t="str">
            <v>5,03</v>
          </cell>
          <cell r="I92">
            <v>5.03</v>
          </cell>
        </row>
        <row r="93">
          <cell r="D93">
            <v>88245</v>
          </cell>
          <cell r="E93" t="str">
            <v>ARMADOR COM ENCARGOS COMPLEMENTARES</v>
          </cell>
          <cell r="F93" t="str">
            <v>H</v>
          </cell>
          <cell r="G93">
            <v>9.4700000000000006E-2</v>
          </cell>
          <cell r="H93">
            <v>28.593994000000002</v>
          </cell>
          <cell r="I93">
            <v>2.7078512318000003</v>
          </cell>
        </row>
        <row r="94">
          <cell r="D94">
            <v>88238</v>
          </cell>
          <cell r="E94" t="str">
            <v>AJUDANTE DE ARMADOR COM ENCARGOS COMPLEMENTARES</v>
          </cell>
          <cell r="F94" t="str">
            <v>H</v>
          </cell>
          <cell r="G94">
            <v>1.55E-2</v>
          </cell>
          <cell r="H94">
            <v>21.476025999999997</v>
          </cell>
          <cell r="I94">
            <v>0.33287840299999993</v>
          </cell>
        </row>
        <row r="95">
          <cell r="D95">
            <v>92761</v>
          </cell>
          <cell r="E95" t="str">
            <v>ARMAÇÃO DE PILAR OU VIGA DE UMA ESTRUTURA CONVENCIONAL DE CONCRETO ARMADO EM UM EDIFÍCIO DE MÚLTIPLOS PAVIMENTOS UTILIZANDO AÇO CA-50 DE 8.0 MM - MONTAGEM. AF_12/2015</v>
          </cell>
          <cell r="F95" t="str">
            <v>KG</v>
          </cell>
          <cell r="G95" t="str">
            <v/>
          </cell>
          <cell r="I95">
            <v>7.8052296747999996</v>
          </cell>
        </row>
        <row r="96">
          <cell r="D96">
            <v>88238</v>
          </cell>
          <cell r="E96" t="str">
            <v>AJUDANTE DE ARMADOR COM ENCARGOS COMPLEMENTARES</v>
          </cell>
          <cell r="F96" t="str">
            <v>H</v>
          </cell>
          <cell r="G96">
            <v>1.15E-2</v>
          </cell>
          <cell r="H96">
            <v>21.476025999999997</v>
          </cell>
          <cell r="I96">
            <v>0.24697429899999995</v>
          </cell>
        </row>
        <row r="97">
          <cell r="D97">
            <v>88245</v>
          </cell>
          <cell r="E97" t="str">
            <v>ARMADOR COM ENCARGOS COMPLEMENTARES</v>
          </cell>
          <cell r="F97" t="str">
            <v>H</v>
          </cell>
          <cell r="G97">
            <v>7.0699999999999999E-2</v>
          </cell>
          <cell r="H97">
            <v>28.593994000000002</v>
          </cell>
          <cell r="I97">
            <v>2.0215953758</v>
          </cell>
        </row>
        <row r="98">
          <cell r="D98">
            <v>92793</v>
          </cell>
          <cell r="E98" t="str">
            <v>CORTE E DOBRA DE AÇO CA-50, DIÂMETRO DE 8.0 MM, UTILIZADO EM ESTRUTURAS DIVERSAS, EXCETO LAJES. AF_12/2015</v>
          </cell>
          <cell r="F98" t="str">
            <v>KG</v>
          </cell>
          <cell r="G98">
            <v>1</v>
          </cell>
          <cell r="H98" t="str">
            <v>5,21</v>
          </cell>
          <cell r="I98">
            <v>5.21</v>
          </cell>
        </row>
        <row r="99">
          <cell r="D99">
            <v>337</v>
          </cell>
          <cell r="E99" t="str">
            <v>ARAME RECOZIDO 18 BWG, 1,25 MM (0,01 KG/M)</v>
          </cell>
          <cell r="F99" t="str">
            <v>KG</v>
          </cell>
          <cell r="G99">
            <v>2.5000000000000001E-2</v>
          </cell>
          <cell r="H99" t="str">
            <v>9,50</v>
          </cell>
          <cell r="I99">
            <v>0.23750000000000002</v>
          </cell>
        </row>
        <row r="100">
          <cell r="D100">
            <v>39017</v>
          </cell>
          <cell r="E100" t="str">
            <v>ESPACADOR/ DISTANCIADOR CIRCULAR COM ENTRADA LATERAL, EM PLÁSTICO, PARA VERGALHÃO *4,2 A 12,5*MM, COBRIMENTO 20MM</v>
          </cell>
          <cell r="F100" t="str">
            <v>UN</v>
          </cell>
          <cell r="G100">
            <v>0.74299999999999999</v>
          </cell>
          <cell r="H100" t="str">
            <v>0,12</v>
          </cell>
          <cell r="I100">
            <v>8.9159999999999989E-2</v>
          </cell>
        </row>
        <row r="101">
          <cell r="D101">
            <v>92762</v>
          </cell>
          <cell r="E101" t="str">
            <v>ARMAÇÃO DE PILAR OU VIGA DE UMA ESTRUTURA CONVENCIONAL DE CONCRETO ARMADO EM UM EDIFÍCIO DE MÚLTIPLOS PAVIMENTOS UTILIZANDO AÇO CA-50 DE 10.0 MM - MONTAGEM. AF_12/2015</v>
          </cell>
          <cell r="F101" t="str">
            <v>KG</v>
          </cell>
          <cell r="G101" t="str">
            <v/>
          </cell>
          <cell r="I101">
            <v>6.2799761061999995</v>
          </cell>
        </row>
        <row r="102">
          <cell r="D102">
            <v>88238</v>
          </cell>
          <cell r="E102" t="str">
            <v>AJUDANTE DE ARMADOR COM ENCARGOS COMPLEMENTARES</v>
          </cell>
          <cell r="F102" t="str">
            <v>H</v>
          </cell>
          <cell r="G102">
            <v>8.6E-3</v>
          </cell>
          <cell r="H102">
            <v>21.476025999999997</v>
          </cell>
          <cell r="I102">
            <v>0.18469382359999997</v>
          </cell>
        </row>
        <row r="103">
          <cell r="D103">
            <v>88245</v>
          </cell>
          <cell r="E103" t="str">
            <v>ARMADOR COM ENCARGOS COMPLEMENTARES</v>
          </cell>
          <cell r="F103" t="str">
            <v>H</v>
          </cell>
          <cell r="G103">
            <v>5.2900000000000003E-2</v>
          </cell>
          <cell r="H103">
            <v>28.593994000000002</v>
          </cell>
          <cell r="I103">
            <v>1.5126222826000002</v>
          </cell>
        </row>
        <row r="104">
          <cell r="D104">
            <v>92794</v>
          </cell>
          <cell r="E104" t="str">
            <v>CORTE E DOBRA DE AÇO CA-50, DIÂMETRO DE 10.0 MM, UTILIZADO EM ESTRUTURAS DIVERSAS, EXCETO LAJES. AF_12/2015</v>
          </cell>
          <cell r="F104" t="str">
            <v>KG</v>
          </cell>
          <cell r="G104">
            <v>1</v>
          </cell>
          <cell r="H104" t="str">
            <v>4,28</v>
          </cell>
          <cell r="I104">
            <v>4.28</v>
          </cell>
        </row>
        <row r="105">
          <cell r="D105">
            <v>337</v>
          </cell>
          <cell r="E105" t="str">
            <v>ARAME RECOZIDO 18 BWG, 1,25 MM (0,01 KG/M)</v>
          </cell>
          <cell r="F105" t="str">
            <v>KG</v>
          </cell>
          <cell r="G105">
            <v>2.5000000000000001E-2</v>
          </cell>
          <cell r="H105" t="str">
            <v>9,50</v>
          </cell>
          <cell r="I105">
            <v>0.23750000000000002</v>
          </cell>
        </row>
        <row r="106">
          <cell r="D106">
            <v>39017</v>
          </cell>
          <cell r="E106" t="str">
            <v>ESPACADOR/ DISTANCIADOR CIRCULAR COM ENTRADA LATERAL, EM PLÁSTICO, PARA VERGALHÃO *4,2 A 12,5*MM, COBRIMENTO 20MM</v>
          </cell>
          <cell r="F106" t="str">
            <v>UN</v>
          </cell>
          <cell r="G106">
            <v>0.54300000000000004</v>
          </cell>
          <cell r="H106" t="str">
            <v>0,12</v>
          </cell>
          <cell r="I106">
            <v>6.5159999999999996E-2</v>
          </cell>
        </row>
        <row r="107">
          <cell r="D107">
            <v>94966</v>
          </cell>
          <cell r="E107" t="str">
            <v>CONCRETO FCK = 30MPA, TRAÇO 1:2,1:2,5 (CIMENTO/ AREIA MÉDIA/ BRITA 1)  - PREPARO MECÂNICO COM BETONEIRA 400 L. AF_07/2016</v>
          </cell>
          <cell r="F107" t="str">
            <v>M3</v>
          </cell>
          <cell r="G107" t="str">
            <v/>
          </cell>
          <cell r="I107">
            <v>348.21996119999994</v>
          </cell>
        </row>
        <row r="108">
          <cell r="D108">
            <v>88316</v>
          </cell>
          <cell r="E108" t="str">
            <v>SERVENTE COM ENCARGOS COMPLEMENTARES</v>
          </cell>
          <cell r="F108" t="str">
            <v>H</v>
          </cell>
          <cell r="G108">
            <v>2.2999999999999998</v>
          </cell>
          <cell r="H108">
            <v>16.870282</v>
          </cell>
          <cell r="I108">
            <v>38.801648599999993</v>
          </cell>
        </row>
        <row r="109">
          <cell r="D109">
            <v>88377</v>
          </cell>
          <cell r="E109" t="str">
            <v>OPERADOR DE BETONEIRA ESTACIONÁRIA/MISTURADOR COM ENCARGOS COMPLEMENTARES</v>
          </cell>
          <cell r="F109" t="str">
            <v>H</v>
          </cell>
          <cell r="G109">
            <v>1.45</v>
          </cell>
          <cell r="H109">
            <v>20.551387999999996</v>
          </cell>
          <cell r="I109">
            <v>29.799512599999993</v>
          </cell>
        </row>
        <row r="110">
          <cell r="D110">
            <v>88830</v>
          </cell>
          <cell r="E110" t="str">
            <v>BETONEIRA CAPACIDADE NOMINAL DE 400 L, CAPACIDADE DE MISTURA 310 L, MOTOR ELÉTRICO TRIFÁSICO POTÊNCIA DE 2 HP, SEM CARREGADOR - CHP DIURNO. AF_10/2014</v>
          </cell>
          <cell r="F110" t="str">
            <v>CHP</v>
          </cell>
          <cell r="G110">
            <v>0.75</v>
          </cell>
          <cell r="H110" t="str">
            <v>1,26</v>
          </cell>
          <cell r="I110">
            <v>0.94500000000000006</v>
          </cell>
        </row>
        <row r="111">
          <cell r="D111">
            <v>88831</v>
          </cell>
          <cell r="E111" t="str">
            <v>BETONEIRA CAPACIDADE NOMINAL DE 400 L, CAPACIDADE DE MISTURA 310 L, MOTOR ELÉTRICO TRIFÁSICO POTÊNCIA DE 2 HP, SEM CARREGADOR - CHI DIURNO. AF_10/2014</v>
          </cell>
          <cell r="F111" t="str">
            <v>CHI</v>
          </cell>
          <cell r="G111">
            <v>0.7</v>
          </cell>
          <cell r="H111" t="str">
            <v>0,25</v>
          </cell>
          <cell r="I111">
            <v>0.17499999999999999</v>
          </cell>
        </row>
        <row r="112">
          <cell r="D112">
            <v>370</v>
          </cell>
          <cell r="E112" t="str">
            <v>AREIA MEDIA - POSTO JAZIDA/FORNECEDOR (RETIRADO NA JAZIDA, SEM TRANSPORTE)</v>
          </cell>
          <cell r="F112" t="str">
            <v>M3</v>
          </cell>
          <cell r="G112">
            <v>0.73499999999999999</v>
          </cell>
          <cell r="H112" t="str">
            <v>65,00</v>
          </cell>
          <cell r="I112">
            <v>47.774999999999999</v>
          </cell>
        </row>
        <row r="113">
          <cell r="D113">
            <v>1379</v>
          </cell>
          <cell r="E113" t="str">
            <v>CIMENTO PORTLAND COMPOSTO CP II-32</v>
          </cell>
          <cell r="F113" t="str">
            <v>KG</v>
          </cell>
          <cell r="G113">
            <v>388.88</v>
          </cell>
          <cell r="H113" t="str">
            <v>0,51</v>
          </cell>
          <cell r="I113">
            <v>198.3288</v>
          </cell>
        </row>
        <row r="114">
          <cell r="D114">
            <v>4721</v>
          </cell>
          <cell r="E114" t="str">
            <v>PEDRA BRITADA N. 1 (9,5 a 19 MM) POSTO PEDREIRA/FORNECEDOR, SEM FRETE</v>
          </cell>
          <cell r="F114" t="str">
            <v>M3</v>
          </cell>
          <cell r="G114">
            <v>0.58899999999999997</v>
          </cell>
          <cell r="H114" t="str">
            <v>55,00</v>
          </cell>
          <cell r="I114">
            <v>32.394999999999996</v>
          </cell>
        </row>
        <row r="115">
          <cell r="D115" t="str">
            <v>74020/1</v>
          </cell>
          <cell r="E115" t="str">
            <v>ENSAIO DE PAVIMENTO DE CONCRETO</v>
          </cell>
          <cell r="F115" t="str">
            <v>M3</v>
          </cell>
          <cell r="G115" t="str">
            <v/>
          </cell>
          <cell r="I115">
            <v>23.567107</v>
          </cell>
        </row>
        <row r="116">
          <cell r="D116">
            <v>72742</v>
          </cell>
          <cell r="E116" t="str">
            <v>ENSAIO DE RECEBIMENTO E ACEITACAO DE CIMENTO PORTLAND</v>
          </cell>
          <cell r="F116" t="str">
            <v>UN</v>
          </cell>
          <cell r="G116">
            <v>1.4E-2</v>
          </cell>
          <cell r="H116" t="str">
            <v>600,08</v>
          </cell>
          <cell r="I116">
            <v>8.4011200000000006</v>
          </cell>
        </row>
        <row r="117">
          <cell r="D117">
            <v>72743</v>
          </cell>
          <cell r="E117" t="str">
            <v>ENSAIO DE RECEBIMENTO E ACEITACAO DE AGREGADO GRAUDO</v>
          </cell>
          <cell r="F117" t="str">
            <v>UN</v>
          </cell>
          <cell r="G117">
            <v>0.02</v>
          </cell>
          <cell r="H117" t="str">
            <v>300,04</v>
          </cell>
          <cell r="I117">
            <v>6.0008000000000008</v>
          </cell>
        </row>
        <row r="118">
          <cell r="D118" t="str">
            <v>74022/030</v>
          </cell>
          <cell r="E118" t="str">
            <v>ENSAIO DE RESISTENCIA A COMPRESSAO SIMPLES - CONCRETO</v>
          </cell>
          <cell r="F118" t="str">
            <v>UN</v>
          </cell>
          <cell r="G118">
            <v>2.3999999999999998E-3</v>
          </cell>
          <cell r="H118" t="str">
            <v>135,01</v>
          </cell>
          <cell r="I118">
            <v>0.32402399999999992</v>
          </cell>
        </row>
        <row r="119">
          <cell r="D119" t="str">
            <v>74022/032</v>
          </cell>
          <cell r="E119" t="str">
            <v>ENSAIO DE RESISTENCIA A TRACAO NA FLEXAO DE CONCRETO</v>
          </cell>
          <cell r="F119" t="str">
            <v>UN</v>
          </cell>
          <cell r="G119">
            <v>2.3999999999999998E-3</v>
          </cell>
          <cell r="H119" t="str">
            <v>150,02</v>
          </cell>
          <cell r="I119">
            <v>0.36004799999999998</v>
          </cell>
        </row>
        <row r="120">
          <cell r="D120" t="str">
            <v>74022/058</v>
          </cell>
          <cell r="E120" t="str">
            <v>ENSAIO DE ABATIMENTO DO TRONCO DE CONE</v>
          </cell>
          <cell r="F120" t="str">
            <v>UN</v>
          </cell>
          <cell r="G120">
            <v>0.1429</v>
          </cell>
          <cell r="H120" t="str">
            <v>59,35</v>
          </cell>
          <cell r="I120">
            <v>8.4811150000000008</v>
          </cell>
        </row>
        <row r="121">
          <cell r="D121">
            <v>94974</v>
          </cell>
          <cell r="E121" t="str">
            <v>CONCRETO MAGRO PARA LASTRO, TRAÇO 1:4,5:4,5 (CIMENTO/ AREIA MÉDIA/ BRITA 1)  - PREPARO MANUAL. AF_07/2016</v>
          </cell>
          <cell r="F121" t="str">
            <v>M3</v>
          </cell>
          <cell r="G121" t="str">
            <v/>
          </cell>
          <cell r="I121">
            <v>373.77287075999999</v>
          </cell>
        </row>
        <row r="122">
          <cell r="D122">
            <v>88316</v>
          </cell>
          <cell r="E122" t="str">
            <v>SERVENTE COM ENCARGOS COMPLEMENTARES</v>
          </cell>
          <cell r="F122" t="str">
            <v>H</v>
          </cell>
          <cell r="G122">
            <v>10.18</v>
          </cell>
          <cell r="H122">
            <v>16.870282</v>
          </cell>
          <cell r="I122">
            <v>171.73947075999999</v>
          </cell>
        </row>
        <row r="123">
          <cell r="D123">
            <v>370</v>
          </cell>
          <cell r="E123" t="str">
            <v>AREIA MEDIA - POSTO JAZIDA/FORNECEDOR (RETIRADO NA JAZIDA, SEM TRANSPORTE)</v>
          </cell>
          <cell r="F123" t="str">
            <v>M3</v>
          </cell>
          <cell r="G123">
            <v>0.88600000000000001</v>
          </cell>
          <cell r="H123" t="str">
            <v>65,00</v>
          </cell>
          <cell r="I123">
            <v>57.59</v>
          </cell>
        </row>
        <row r="124">
          <cell r="D124">
            <v>1379</v>
          </cell>
          <cell r="E124" t="str">
            <v>CIMENTO PORTLAND COMPOSTO CP II-32</v>
          </cell>
          <cell r="F124" t="str">
            <v>KG</v>
          </cell>
          <cell r="G124">
            <v>218.84</v>
          </cell>
          <cell r="H124" t="str">
            <v>0,51</v>
          </cell>
          <cell r="I124">
            <v>111.6084</v>
          </cell>
        </row>
        <row r="125">
          <cell r="D125">
            <v>4721</v>
          </cell>
          <cell r="E125" t="str">
            <v>PEDRA BRITADA N. 1 (9,5 a 19 MM) POSTO PEDREIRA/FORNECEDOR, SEM FRETE</v>
          </cell>
          <cell r="F125" t="str">
            <v>M3</v>
          </cell>
          <cell r="G125">
            <v>0.59699999999999998</v>
          </cell>
          <cell r="H125" t="str">
            <v>55,00</v>
          </cell>
          <cell r="I125">
            <v>32.835000000000001</v>
          </cell>
        </row>
        <row r="126">
          <cell r="E126" t="str">
            <v>SUPER-ESTRUTURA</v>
          </cell>
        </row>
        <row r="127">
          <cell r="E127" t="str">
            <v>PILARES</v>
          </cell>
        </row>
        <row r="128">
          <cell r="D128">
            <v>92419</v>
          </cell>
          <cell r="E128" t="str">
            <v>MONTAGEM E DESMONTAGEM DE FÔRMA DE PILARES RETANGULARES E ESTRUTURAS SIMILARES COM ÁREA MÉDIA DAS SEÇÕES MAIOR QUE 0,25 M², PÉ-DIREITO SIMPLES, EM CHAPA DE MADEIRA COMPENSADA RESINADA, 4 UTILIZAÇÕES. AF_12/2015</v>
          </cell>
          <cell r="F128" t="str">
            <v>M2</v>
          </cell>
          <cell r="G128" t="str">
            <v/>
          </cell>
          <cell r="I128">
            <v>58.792369273999988</v>
          </cell>
        </row>
        <row r="129">
          <cell r="D129">
            <v>88239</v>
          </cell>
          <cell r="E129" t="str">
            <v>AJUDANTE DE CARPINTEIRO COM ENCARGOS COMPLEMENTARES</v>
          </cell>
          <cell r="F129" t="str">
            <v>H</v>
          </cell>
          <cell r="G129">
            <v>0.159</v>
          </cell>
          <cell r="H129">
            <v>21.476025999999997</v>
          </cell>
          <cell r="I129">
            <v>3.4146881339999995</v>
          </cell>
        </row>
        <row r="130">
          <cell r="D130">
            <v>88262</v>
          </cell>
          <cell r="E130" t="str">
            <v>CARPINTEIRO DE FORMAS COM ENCARGOS COMPLEMENTARES</v>
          </cell>
          <cell r="F130" t="str">
            <v>H</v>
          </cell>
          <cell r="G130">
            <v>0.86599999999999999</v>
          </cell>
          <cell r="H130">
            <v>28.175289999999997</v>
          </cell>
          <cell r="I130">
            <v>24.399801139999997</v>
          </cell>
        </row>
        <row r="131">
          <cell r="D131">
            <v>92263</v>
          </cell>
          <cell r="E131" t="str">
            <v>FABRICAÇÃO DE FÔRMA PARA PILARES E ESTRUTURAS SIMILARES, EM CHAPA DE MADEIRA COMPENSADA RESINADA, E = 17 MM. AF_12/2015</v>
          </cell>
          <cell r="F131" t="str">
            <v>M2</v>
          </cell>
          <cell r="G131">
            <v>0.26300000000000001</v>
          </cell>
          <cell r="H131" t="str">
            <v>89,60</v>
          </cell>
          <cell r="I131">
            <v>23.564799999999998</v>
          </cell>
        </row>
        <row r="132">
          <cell r="D132">
            <v>2692</v>
          </cell>
          <cell r="E132" t="str">
            <v>DESMOLDANTE PROTETOR PARA FORMAS DE MADEIRA, DE BASE OLEOSA EMULSIONADA EM AGUA</v>
          </cell>
          <cell r="F132" t="str">
            <v>L</v>
          </cell>
          <cell r="G132">
            <v>0.01</v>
          </cell>
          <cell r="H132" t="str">
            <v>5,62</v>
          </cell>
          <cell r="I132">
            <v>5.62E-2</v>
          </cell>
        </row>
        <row r="133">
          <cell r="D133">
            <v>40271</v>
          </cell>
          <cell r="E133" t="str">
            <v>APRUMADOR METALICO DE PILAR, COM ALTURA E ANGULO REGULAVEIS, EXTENSAO DE *1,50* A *2,80* M (LOCACAO)</v>
          </cell>
          <cell r="F133" t="str">
            <v>MES</v>
          </cell>
          <cell r="G133">
            <v>0.19600000000000001</v>
          </cell>
          <cell r="H133" t="str">
            <v>6,50</v>
          </cell>
          <cell r="I133">
            <v>1.274</v>
          </cell>
        </row>
        <row r="134">
          <cell r="D134">
            <v>40275</v>
          </cell>
          <cell r="E134" t="str">
            <v>VIGA SANDUICHE METALICA VAZADA PARA TRAVAMENTO DE PILARES, DIMENSOES: ALTURA DE *8* CM, LARGURA DE *6* CM E EXTENSAO DE 2 M (LOCACAO)</v>
          </cell>
          <cell r="F134" t="str">
            <v>MES</v>
          </cell>
          <cell r="G134">
            <v>0.39300000000000002</v>
          </cell>
          <cell r="H134" t="str">
            <v>10,00</v>
          </cell>
          <cell r="I134">
            <v>3.93</v>
          </cell>
        </row>
        <row r="135">
          <cell r="D135">
            <v>40287</v>
          </cell>
          <cell r="E135" t="str">
            <v>LOCACAO DE BARRA DE ANCORAGEM DE 0,80 A 1,20 M DE EXTENSAO, COM ROSCA DE 5/8", INCLUINDO PORCA E FLANGE</v>
          </cell>
          <cell r="F135" t="str">
            <v>MES</v>
          </cell>
          <cell r="G135">
            <v>0.78500000000000003</v>
          </cell>
          <cell r="H135" t="str">
            <v>2,50</v>
          </cell>
          <cell r="I135">
            <v>1.9625000000000001</v>
          </cell>
        </row>
        <row r="136">
          <cell r="D136">
            <v>40304</v>
          </cell>
          <cell r="E136" t="str">
            <v>PREGO DE ACO POLIDO COM CABECA DUPLA 17 X 27 (2 1/2 X 11)</v>
          </cell>
          <cell r="F136" t="str">
            <v>KG</v>
          </cell>
          <cell r="G136">
            <v>1.9E-2</v>
          </cell>
          <cell r="H136" t="str">
            <v>10,02</v>
          </cell>
          <cell r="I136">
            <v>0.19037999999999999</v>
          </cell>
        </row>
        <row r="137">
          <cell r="D137">
            <v>92780</v>
          </cell>
          <cell r="E137" t="str">
            <v>ARMAÇÃO DE PILAR OU VIGA DE UMA ESTRUTURA CONVENCIONAL DE CONCRETO ARMADO EM UMA EDIFICAÇÃO TÉRREA OU SOBRADO UTILIZANDO AÇO CA- 50 DE 16,0MM - MONTAGEM. AF_12/2015</v>
          </cell>
          <cell r="F137" t="str">
            <v>KG</v>
          </cell>
          <cell r="G137" t="str">
            <v/>
          </cell>
          <cell r="I137">
            <v>5.6508013163999999</v>
          </cell>
        </row>
        <row r="138">
          <cell r="D138">
            <v>337</v>
          </cell>
          <cell r="E138" t="str">
            <v>ARAME RECOZIDO 18 BWG, 1,25 MM (0,01 KG/M)</v>
          </cell>
          <cell r="F138" t="str">
            <v>KG</v>
          </cell>
          <cell r="G138">
            <v>2.5000000000000001E-2</v>
          </cell>
          <cell r="H138" t="str">
            <v>9,50</v>
          </cell>
          <cell r="I138">
            <v>0.23750000000000002</v>
          </cell>
        </row>
        <row r="139">
          <cell r="D139">
            <v>39017</v>
          </cell>
          <cell r="E139" t="str">
            <v>ESPACADOR/ DISTANCIADOR CIRCULAR COM ENTRADA LATERAL, EM PLÁSTICO, PARA VERGALHÃO *4,2 A 12,5*MM, COBRIMENTO 20MM</v>
          </cell>
          <cell r="F139" t="str">
            <v>UN</v>
          </cell>
          <cell r="G139">
            <v>0.21199999999999999</v>
          </cell>
          <cell r="H139" t="str">
            <v>0,12</v>
          </cell>
          <cell r="I139">
            <v>2.5439999999999997E-2</v>
          </cell>
        </row>
        <row r="140">
          <cell r="D140">
            <v>88245</v>
          </cell>
          <cell r="E140" t="str">
            <v>ARMADOR COM ENCARGOS COMPLEMENTARES</v>
          </cell>
          <cell r="F140" t="str">
            <v>H</v>
          </cell>
          <cell r="G140">
            <v>4.7300000000000002E-2</v>
          </cell>
          <cell r="H140">
            <v>28.593994000000002</v>
          </cell>
          <cell r="I140">
            <v>1.3524959162000001</v>
          </cell>
        </row>
        <row r="141">
          <cell r="D141">
            <v>88238</v>
          </cell>
          <cell r="E141" t="str">
            <v>AJUDANTE DE ARMADOR COM ENCARGOS COMPLEMENTARES</v>
          </cell>
          <cell r="F141" t="str">
            <v>H</v>
          </cell>
          <cell r="G141">
            <v>7.7000000000000002E-3</v>
          </cell>
          <cell r="H141">
            <v>21.476025999999997</v>
          </cell>
          <cell r="I141">
            <v>0.16536540019999998</v>
          </cell>
        </row>
        <row r="142">
          <cell r="D142">
            <v>92796</v>
          </cell>
          <cell r="E142" t="str">
            <v>CORTE E DOBRA DE AÇO CA - 50, DIAMETRO DE 16,0MM, UTILIZADO EM ESTRUTURAS DIVERSAS, EXCETO LAJES. AF_12/2015</v>
          </cell>
          <cell r="F142" t="str">
            <v>KG</v>
          </cell>
          <cell r="G142">
            <v>1</v>
          </cell>
          <cell r="H142" t="str">
            <v>3,87</v>
          </cell>
          <cell r="I142">
            <v>3.87</v>
          </cell>
        </row>
        <row r="143">
          <cell r="D143">
            <v>92759</v>
          </cell>
          <cell r="E143" t="str">
            <v>ARMAÇÃO DE PILAR OU VIGA DE UMA ESTRUTURA CONVENCIONAL DE CONCRETO ARMADO EM UM EDIFÍCIO DE MÚLTIPLOS PAVIMENTOS UTILIZANDO AÇO CA-60 DE 5.0 MM - MONTAGEM. AF_12/2015</v>
          </cell>
          <cell r="F143" t="str">
            <v>KG</v>
          </cell>
          <cell r="G143" t="str">
            <v/>
          </cell>
          <cell r="I143">
            <v>10.0147779832</v>
          </cell>
        </row>
        <row r="144">
          <cell r="D144">
            <v>88238</v>
          </cell>
          <cell r="E144" t="str">
            <v>AJUDANTE DE ARMADOR COM ENCARGOS COMPLEMENTARES</v>
          </cell>
          <cell r="F144" t="str">
            <v>H</v>
          </cell>
          <cell r="G144">
            <v>2.0299999999999999E-2</v>
          </cell>
          <cell r="H144">
            <v>21.476025999999997</v>
          </cell>
          <cell r="I144">
            <v>0.43596332779999991</v>
          </cell>
        </row>
        <row r="145">
          <cell r="D145">
            <v>88245</v>
          </cell>
          <cell r="E145" t="str">
            <v>ARMADOR COM ENCARGOS COMPLEMENTARES</v>
          </cell>
          <cell r="F145" t="str">
            <v>H</v>
          </cell>
          <cell r="G145">
            <v>0.1241</v>
          </cell>
          <cell r="H145">
            <v>28.593994000000002</v>
          </cell>
          <cell r="I145">
            <v>3.5485146554000004</v>
          </cell>
        </row>
        <row r="146">
          <cell r="D146">
            <v>92791</v>
          </cell>
          <cell r="E146" t="str">
            <v>CORTE E DOBRA DE AÇO CA-60, DIÂMETRO DE 5.0 MM, UTILIZADO EM ESTRUTURAS DIVERSAS, EXCETO LAJES. AF_12/2015</v>
          </cell>
          <cell r="F146" t="str">
            <v>KG</v>
          </cell>
          <cell r="G146">
            <v>1</v>
          </cell>
          <cell r="H146" t="str">
            <v>5,65</v>
          </cell>
          <cell r="I146">
            <v>5.65</v>
          </cell>
        </row>
        <row r="147">
          <cell r="D147">
            <v>337</v>
          </cell>
          <cell r="E147" t="str">
            <v>ARAME RECOZIDO 18 BWG, 1,25 MM (0,01 KG/M)</v>
          </cell>
          <cell r="F147" t="str">
            <v>KG</v>
          </cell>
          <cell r="G147">
            <v>2.5000000000000001E-2</v>
          </cell>
          <cell r="H147" t="str">
            <v>9,50</v>
          </cell>
          <cell r="I147">
            <v>0.23750000000000002</v>
          </cell>
        </row>
        <row r="148">
          <cell r="D148">
            <v>39017</v>
          </cell>
          <cell r="E148" t="str">
            <v>ESPACADOR/ DISTANCIADOR CIRCULAR COM ENTRADA LATERAL, EM PLÁSTICO, PARA VERGALHÃO *4,2 A 12,5*MM, COBRIMENTO 20MM</v>
          </cell>
          <cell r="F148" t="str">
            <v>UN</v>
          </cell>
          <cell r="G148">
            <v>1.19</v>
          </cell>
          <cell r="H148" t="str">
            <v>0,12</v>
          </cell>
          <cell r="I148">
            <v>0.14279999999999998</v>
          </cell>
        </row>
        <row r="149">
          <cell r="D149">
            <v>94966</v>
          </cell>
          <cell r="E149" t="str">
            <v>CONCRETO FCK = 30MPA, TRAÇO 1:2,1:2,5 (CIMENTO/ AREIA MÉDIA/ BRITA 1)  - PREPARO MECÂNICO COM BETONEIRA 400 L. AF_07/2016</v>
          </cell>
          <cell r="F149" t="str">
            <v>M3</v>
          </cell>
          <cell r="G149" t="str">
            <v/>
          </cell>
          <cell r="I149">
            <v>348.21996119999994</v>
          </cell>
        </row>
        <row r="150">
          <cell r="D150">
            <v>88316</v>
          </cell>
          <cell r="E150" t="str">
            <v>SERVENTE COM ENCARGOS COMPLEMENTARES</v>
          </cell>
          <cell r="F150" t="str">
            <v>H</v>
          </cell>
          <cell r="G150">
            <v>2.2999999999999998</v>
          </cell>
          <cell r="H150">
            <v>16.870282</v>
          </cell>
          <cell r="I150">
            <v>38.801648599999993</v>
          </cell>
        </row>
        <row r="151">
          <cell r="D151">
            <v>88377</v>
          </cell>
          <cell r="E151" t="str">
            <v>OPERADOR DE BETONEIRA ESTACIONÁRIA/MISTURADOR COM ENCARGOS COMPLEMENTARES</v>
          </cell>
          <cell r="F151" t="str">
            <v>H</v>
          </cell>
          <cell r="G151">
            <v>1.45</v>
          </cell>
          <cell r="H151">
            <v>20.551387999999996</v>
          </cell>
          <cell r="I151">
            <v>29.799512599999993</v>
          </cell>
        </row>
        <row r="152">
          <cell r="D152">
            <v>88830</v>
          </cell>
          <cell r="E152" t="str">
            <v>BETONEIRA CAPACIDADE NOMINAL DE 400 L, CAPACIDADE DE MISTURA 310 L, MOTOR ELÉTRICO TRIFÁSICO POTÊNCIA DE 2 HP, SEM CARREGADOR - CHP DIURNO. AF_10/2014</v>
          </cell>
          <cell r="F152" t="str">
            <v>CHP</v>
          </cell>
          <cell r="G152">
            <v>0.75</v>
          </cell>
          <cell r="H152" t="str">
            <v>1,26</v>
          </cell>
          <cell r="I152">
            <v>0.94500000000000006</v>
          </cell>
        </row>
        <row r="153">
          <cell r="D153">
            <v>88831</v>
          </cell>
          <cell r="E153" t="str">
            <v>BETONEIRA CAPACIDADE NOMINAL DE 400 L, CAPACIDADE DE MISTURA 310 L, MOTOR ELÉTRICO TRIFÁSICO POTÊNCIA DE 2 HP, SEM CARREGADOR - CHI DIURNO. AF_10/2014</v>
          </cell>
          <cell r="F153" t="str">
            <v>CHI</v>
          </cell>
          <cell r="G153">
            <v>0.7</v>
          </cell>
          <cell r="H153" t="str">
            <v>0,25</v>
          </cell>
          <cell r="I153">
            <v>0.17499999999999999</v>
          </cell>
        </row>
        <row r="154">
          <cell r="D154">
            <v>370</v>
          </cell>
          <cell r="E154" t="str">
            <v>AREIA MEDIA - POSTO JAZIDA/FORNECEDOR (RETIRADO NA JAZIDA, SEM TRANSPORTE)</v>
          </cell>
          <cell r="F154" t="str">
            <v>M3</v>
          </cell>
          <cell r="G154">
            <v>0.73499999999999999</v>
          </cell>
          <cell r="H154" t="str">
            <v>65,00</v>
          </cell>
          <cell r="I154">
            <v>47.774999999999999</v>
          </cell>
        </row>
        <row r="155">
          <cell r="D155">
            <v>1379</v>
          </cell>
          <cell r="E155" t="str">
            <v>CIMENTO PORTLAND COMPOSTO CP II-32</v>
          </cell>
          <cell r="F155" t="str">
            <v>KG</v>
          </cell>
          <cell r="G155">
            <v>388.88</v>
          </cell>
          <cell r="H155" t="str">
            <v>0,51</v>
          </cell>
          <cell r="I155">
            <v>198.3288</v>
          </cell>
        </row>
        <row r="156">
          <cell r="D156">
            <v>4721</v>
          </cell>
          <cell r="E156" t="str">
            <v>PEDRA BRITADA N. 1 (9,5 a 19 MM) POSTO PEDREIRA/FORNECEDOR, SEM FRETE</v>
          </cell>
          <cell r="F156" t="str">
            <v>M3</v>
          </cell>
          <cell r="G156">
            <v>0.58899999999999997</v>
          </cell>
          <cell r="H156" t="str">
            <v>55,00</v>
          </cell>
          <cell r="I156">
            <v>32.394999999999996</v>
          </cell>
        </row>
        <row r="157">
          <cell r="D157" t="str">
            <v>74020/1</v>
          </cell>
          <cell r="E157" t="str">
            <v>ENSAIO DE PAVIMENTO DE CONCRETO</v>
          </cell>
          <cell r="F157" t="str">
            <v>M3</v>
          </cell>
          <cell r="G157" t="str">
            <v/>
          </cell>
          <cell r="I157">
            <v>23.567107</v>
          </cell>
        </row>
        <row r="158">
          <cell r="D158">
            <v>72742</v>
          </cell>
          <cell r="E158" t="str">
            <v>ENSAIO DE RECEBIMENTO E ACEITACAO DE CIMENTO PORTLAND</v>
          </cell>
          <cell r="F158" t="str">
            <v>UN</v>
          </cell>
          <cell r="G158">
            <v>1.4E-2</v>
          </cell>
          <cell r="H158" t="str">
            <v>600,08</v>
          </cell>
          <cell r="I158">
            <v>8.4011200000000006</v>
          </cell>
        </row>
        <row r="159">
          <cell r="D159">
            <v>72743</v>
          </cell>
          <cell r="E159" t="str">
            <v>ENSAIO DE RECEBIMENTO E ACEITACAO DE AGREGADO GRAUDO</v>
          </cell>
          <cell r="F159" t="str">
            <v>UN</v>
          </cell>
          <cell r="G159">
            <v>0.02</v>
          </cell>
          <cell r="H159" t="str">
            <v>300,04</v>
          </cell>
          <cell r="I159">
            <v>6.0008000000000008</v>
          </cell>
        </row>
        <row r="160">
          <cell r="D160" t="str">
            <v>74022/030</v>
          </cell>
          <cell r="E160" t="str">
            <v>ENSAIO DE RESISTENCIA A COMPRESSAO SIMPLES - CONCRETO</v>
          </cell>
          <cell r="F160" t="str">
            <v>UN</v>
          </cell>
          <cell r="G160">
            <v>2.3999999999999998E-3</v>
          </cell>
          <cell r="H160" t="str">
            <v>135,01</v>
          </cell>
          <cell r="I160">
            <v>0.32402399999999992</v>
          </cell>
        </row>
        <row r="161">
          <cell r="D161" t="str">
            <v>74022/032</v>
          </cell>
          <cell r="E161" t="str">
            <v>ENSAIO DE RESISTENCIA A TRACAO NA FLEXAO DE CONCRETO</v>
          </cell>
          <cell r="F161" t="str">
            <v>UN</v>
          </cell>
          <cell r="G161">
            <v>2.3999999999999998E-3</v>
          </cell>
          <cell r="H161" t="str">
            <v>150,02</v>
          </cell>
          <cell r="I161">
            <v>0.36004799999999998</v>
          </cell>
        </row>
        <row r="162">
          <cell r="D162" t="str">
            <v>74022/058</v>
          </cell>
          <cell r="E162" t="str">
            <v>ENSAIO DE ABATIMENTO DO TRONCO DE CONE</v>
          </cell>
          <cell r="F162" t="str">
            <v>UN</v>
          </cell>
          <cell r="G162">
            <v>0.1429</v>
          </cell>
          <cell r="H162" t="str">
            <v>59,35</v>
          </cell>
          <cell r="I162">
            <v>8.4811150000000008</v>
          </cell>
        </row>
        <row r="163">
          <cell r="E163" t="str">
            <v>VIGAS</v>
          </cell>
        </row>
        <row r="164">
          <cell r="D164">
            <v>92456</v>
          </cell>
          <cell r="E164" t="str">
            <v>MONTAGEM E DESMONTAGEM DE FÔRMA DE VIGA, ESCORAMENTO METÁLICO, PÉ-DIREITO SIMPLES, EM CHAPA DE MADEIRA RESINADA, 4 UTILIZAÇÕES. AF_12/2015</v>
          </cell>
          <cell r="F164" t="str">
            <v>M2</v>
          </cell>
          <cell r="G164" t="str">
            <v/>
          </cell>
          <cell r="I164">
            <v>96.036316949999986</v>
          </cell>
        </row>
        <row r="165">
          <cell r="D165">
            <v>88239</v>
          </cell>
          <cell r="E165" t="str">
            <v>AJUDANTE DE CARPINTEIRO COM ENCARGOS COMPLEMENTARES</v>
          </cell>
          <cell r="F165" t="str">
            <v>H</v>
          </cell>
          <cell r="G165">
            <v>0.3</v>
          </cell>
          <cell r="H165">
            <v>21.476025999999997</v>
          </cell>
          <cell r="I165">
            <v>6.4428077999999989</v>
          </cell>
        </row>
        <row r="166">
          <cell r="D166">
            <v>88262</v>
          </cell>
          <cell r="E166" t="str">
            <v>CARPINTEIRO DE FORMAS COM ENCARGOS COMPLEMENTARES</v>
          </cell>
          <cell r="F166" t="str">
            <v>H</v>
          </cell>
          <cell r="G166">
            <v>1.635</v>
          </cell>
          <cell r="H166">
            <v>28.175289999999997</v>
          </cell>
          <cell r="I166">
            <v>46.066599149999995</v>
          </cell>
        </row>
        <row r="167">
          <cell r="D167">
            <v>92265</v>
          </cell>
          <cell r="E167" t="str">
            <v>FABRICAÇÃO DE FÔRMA PARA VIGAS, EM CHAPA DE MADEIRA COMPENSADA RESINADA, E = 17 MM. AF_12/2015</v>
          </cell>
          <cell r="F167" t="str">
            <v>M2</v>
          </cell>
          <cell r="G167">
            <v>0.41399999999999998</v>
          </cell>
          <cell r="H167" t="str">
            <v>64,90</v>
          </cell>
          <cell r="I167">
            <v>26.868600000000001</v>
          </cell>
        </row>
        <row r="168">
          <cell r="D168">
            <v>2692</v>
          </cell>
          <cell r="E168" t="str">
            <v>DESMOLDANTE PROTETOR PARA FORMAS DE MADEIRA, DE BASE OLEOSA EMULSIONADA EM AGUA</v>
          </cell>
          <cell r="F168" t="str">
            <v>L</v>
          </cell>
          <cell r="G168">
            <v>0.01</v>
          </cell>
          <cell r="H168" t="str">
            <v>5,62</v>
          </cell>
          <cell r="I168">
            <v>5.62E-2</v>
          </cell>
        </row>
        <row r="169">
          <cell r="D169">
            <v>4491</v>
          </cell>
          <cell r="E169" t="str">
            <v>PECA DE MADEIRA NATIVA / REGIONAL 7,5 X 7,5CM (3X3) NAO APARELHADA (P/FORMA)</v>
          </cell>
          <cell r="F169" t="str">
            <v>M</v>
          </cell>
          <cell r="G169">
            <v>0.51900000000000002</v>
          </cell>
          <cell r="H169" t="str">
            <v>6,03</v>
          </cell>
          <cell r="I169">
            <v>3.1295700000000002</v>
          </cell>
        </row>
        <row r="170">
          <cell r="D170">
            <v>10749</v>
          </cell>
          <cell r="E170" t="str">
            <v>ESCORA METALICA TELESCOPICA, COM ALTURA REGULAVEL DE *1,80* a *3,20* M, COM CAPACIDADE DE CARGA DE NO MINIMO 1000 KGF (10 KN), INCLUSO TRIPE E FORCADO (LOCACAO)</v>
          </cell>
          <cell r="F170" t="str">
            <v>MES</v>
          </cell>
          <cell r="G170">
            <v>1.1859999999999999</v>
          </cell>
          <cell r="H170" t="str">
            <v>4,58</v>
          </cell>
          <cell r="I170">
            <v>5.4318799999999996</v>
          </cell>
        </row>
        <row r="171">
          <cell r="D171">
            <v>40275</v>
          </cell>
          <cell r="E171" t="str">
            <v>VIGA SANDUICHE METALICA VAZADA PARA TRAVAMENTO DE PILARES, DIMENSOES: ALTURA DE *8* CM, LARGURA DE *6* CM E EXTENSAO DE 2 M (LOCACAO)</v>
          </cell>
          <cell r="F171" t="str">
            <v>MES</v>
          </cell>
          <cell r="G171">
            <v>0.35599999999999998</v>
          </cell>
          <cell r="H171" t="str">
            <v>10,00</v>
          </cell>
          <cell r="I171">
            <v>3.5599999999999996</v>
          </cell>
        </row>
        <row r="172">
          <cell r="D172">
            <v>40287</v>
          </cell>
          <cell r="E172" t="str">
            <v>LOCACAO DE BARRA DE ANCORAGEM DE 0,80 A 1,20 M DE EXTENSAO, COM ROSCA DE 5/8", INCLUINDO PORCA E FLANGE</v>
          </cell>
          <cell r="F172" t="str">
            <v>MES</v>
          </cell>
          <cell r="G172">
            <v>0.47399999999999998</v>
          </cell>
          <cell r="H172" t="str">
            <v>2,50</v>
          </cell>
          <cell r="I172">
            <v>1.1850000000000001</v>
          </cell>
        </row>
        <row r="173">
          <cell r="D173">
            <v>40304</v>
          </cell>
          <cell r="E173" t="str">
            <v>PREGO DE ACO POLIDO COM CABECA DUPLA 17 X 27 (2 1/2 X 11)</v>
          </cell>
          <cell r="F173" t="str">
            <v>KG</v>
          </cell>
          <cell r="G173">
            <v>3.3000000000000002E-2</v>
          </cell>
          <cell r="H173" t="str">
            <v>10,02</v>
          </cell>
          <cell r="I173">
            <v>0.33066000000000001</v>
          </cell>
        </row>
        <row r="174">
          <cell r="D174">
            <v>40339</v>
          </cell>
          <cell r="E174" t="str">
            <v>CRUZETA PARA ESCORA METALICA (LOCACAO)</v>
          </cell>
          <cell r="F174" t="str">
            <v>MES</v>
          </cell>
          <cell r="G174">
            <v>1.1859999999999999</v>
          </cell>
          <cell r="H174" t="str">
            <v>2,50</v>
          </cell>
          <cell r="I174">
            <v>2.9649999999999999</v>
          </cell>
        </row>
        <row r="175">
          <cell r="D175">
            <v>92760</v>
          </cell>
          <cell r="E175" t="str">
            <v>ARMAÇÃO DE PILAR OU VIGA DE UMA ESTRUTURA CONVENCIONAL DE CONCRETO ARMADO EM UM EDIFÍCIO DE MÚLTIPLOS PAVIMENTOS UTILIZANDO AÇO CA-50 DE 6.3 MM - MONTAGEM. AF_12/2015</v>
          </cell>
          <cell r="F175" t="str">
            <v>KG</v>
          </cell>
          <cell r="G175" t="str">
            <v/>
          </cell>
          <cell r="I175">
            <v>8.4246296348000023</v>
          </cell>
        </row>
        <row r="176">
          <cell r="D176">
            <v>88238</v>
          </cell>
          <cell r="E176" t="str">
            <v>AJUDANTE DE ARMADOR COM ENCARGOS COMPLEMENTARES</v>
          </cell>
          <cell r="F176" t="str">
            <v>H</v>
          </cell>
          <cell r="G176">
            <v>1.55E-2</v>
          </cell>
          <cell r="H176">
            <v>21.476025999999997</v>
          </cell>
          <cell r="I176">
            <v>0.33287840299999993</v>
          </cell>
        </row>
        <row r="177">
          <cell r="D177">
            <v>88245</v>
          </cell>
          <cell r="E177" t="str">
            <v>ARMADOR COM ENCARGOS COMPLEMENTARES</v>
          </cell>
          <cell r="F177" t="str">
            <v>H</v>
          </cell>
          <cell r="G177">
            <v>9.4700000000000006E-2</v>
          </cell>
          <cell r="H177">
            <v>28.593994000000002</v>
          </cell>
          <cell r="I177">
            <v>2.7078512318000003</v>
          </cell>
        </row>
        <row r="178">
          <cell r="D178">
            <v>92792</v>
          </cell>
          <cell r="E178" t="str">
            <v>CORTE E DOBRA DE AÇO CA-50, DIÂMETRO DE 6.3 MM, UTILIZADO EM ESTRUTURAS DIVERSAS, EXCETO LAJES. AF_12/2015</v>
          </cell>
          <cell r="F178" t="str">
            <v>KG</v>
          </cell>
          <cell r="G178">
            <v>1</v>
          </cell>
          <cell r="H178" t="str">
            <v>5,03</v>
          </cell>
          <cell r="I178">
            <v>5.03</v>
          </cell>
        </row>
        <row r="179">
          <cell r="D179">
            <v>337</v>
          </cell>
          <cell r="E179" t="str">
            <v>ARAME RECOZIDO 18 BWG, 1,25 MM (0,01 KG/M)</v>
          </cell>
          <cell r="F179" t="str">
            <v>KG</v>
          </cell>
          <cell r="G179">
            <v>2.5000000000000001E-2</v>
          </cell>
          <cell r="H179" t="str">
            <v>9,50</v>
          </cell>
          <cell r="I179">
            <v>0.23750000000000002</v>
          </cell>
        </row>
        <row r="180">
          <cell r="D180">
            <v>39017</v>
          </cell>
          <cell r="E180" t="str">
            <v>ESPACADOR/ DISTANCIADOR CIRCULAR COM ENTRADA LATERAL, EM PLÁSTICO, PARA VERGALHÃO *4,2 A 12,5*MM, COBRIMENTO 20MM</v>
          </cell>
          <cell r="F180" t="str">
            <v>UN</v>
          </cell>
          <cell r="G180">
            <v>0.97</v>
          </cell>
          <cell r="H180" t="str">
            <v>0,12</v>
          </cell>
          <cell r="I180">
            <v>0.11639999999999999</v>
          </cell>
        </row>
        <row r="181">
          <cell r="D181">
            <v>92762</v>
          </cell>
          <cell r="E181" t="str">
            <v>ARMAÇÃO DE PILAR OU VIGA DE UMA ESTRUTURA CONVENCIONAL DE CONCRETO ARMADO EM UM EDIFÍCIO DE MÚLTIPLOS PAVIMENTOS UTILIZANDO AÇO CA-50 DE 10.0 MM - MONTAGEM. AF_12/2015</v>
          </cell>
          <cell r="F181" t="str">
            <v>KG</v>
          </cell>
          <cell r="G181" t="str">
            <v/>
          </cell>
          <cell r="I181">
            <v>6.2799761061999995</v>
          </cell>
        </row>
        <row r="182">
          <cell r="D182">
            <v>88238</v>
          </cell>
          <cell r="E182" t="str">
            <v>AJUDANTE DE ARMADOR COM ENCARGOS COMPLEMENTARES</v>
          </cell>
          <cell r="F182" t="str">
            <v>H</v>
          </cell>
          <cell r="G182">
            <v>8.6E-3</v>
          </cell>
          <cell r="H182">
            <v>21.476025999999997</v>
          </cell>
          <cell r="I182">
            <v>0.18469382359999997</v>
          </cell>
        </row>
        <row r="183">
          <cell r="D183">
            <v>88245</v>
          </cell>
          <cell r="E183" t="str">
            <v>ARMADOR COM ENCARGOS COMPLEMENTARES</v>
          </cell>
          <cell r="F183" t="str">
            <v>H</v>
          </cell>
          <cell r="G183">
            <v>5.2900000000000003E-2</v>
          </cell>
          <cell r="H183">
            <v>28.593994000000002</v>
          </cell>
          <cell r="I183">
            <v>1.5126222826000002</v>
          </cell>
        </row>
        <row r="184">
          <cell r="D184">
            <v>92794</v>
          </cell>
          <cell r="E184" t="str">
            <v>CORTE E DOBRA DE AÇO CA-50, DIÂMETRO DE 10.0 MM, UTILIZADO EM ESTRUTURAS DIVERSAS, EXCETO LAJES. AF_12/2015</v>
          </cell>
          <cell r="F184" t="str">
            <v>KG</v>
          </cell>
          <cell r="G184">
            <v>1</v>
          </cell>
          <cell r="H184" t="str">
            <v>4,28</v>
          </cell>
          <cell r="I184">
            <v>4.28</v>
          </cell>
        </row>
        <row r="185">
          <cell r="D185">
            <v>337</v>
          </cell>
          <cell r="E185" t="str">
            <v>ARAME RECOZIDO 18 BWG, 1,25 MM (0,01 KG/M)</v>
          </cell>
          <cell r="F185" t="str">
            <v>KG</v>
          </cell>
          <cell r="G185">
            <v>2.5000000000000001E-2</v>
          </cell>
          <cell r="H185" t="str">
            <v>9,50</v>
          </cell>
          <cell r="I185">
            <v>0.23750000000000002</v>
          </cell>
        </row>
        <row r="186">
          <cell r="D186">
            <v>39017</v>
          </cell>
          <cell r="E186" t="str">
            <v>ESPACADOR/ DISTANCIADOR CIRCULAR COM ENTRADA LATERAL, EM PLÁSTICO, PARA VERGALHÃO *4,2 A 12,5*MM, COBRIMENTO 20MM</v>
          </cell>
          <cell r="F186" t="str">
            <v>UN</v>
          </cell>
          <cell r="G186">
            <v>0.54300000000000004</v>
          </cell>
          <cell r="H186" t="str">
            <v>0,12</v>
          </cell>
          <cell r="I186">
            <v>6.5159999999999996E-2</v>
          </cell>
        </row>
        <row r="187">
          <cell r="D187">
            <v>92763</v>
          </cell>
          <cell r="E187" t="str">
            <v>ARMAÇÃO DE PILAR OU VIGA DE UMA ESTRUTURA CONVENCIONAL DE CONCRETO ARMADO EM UM EDIFÍCIO DE MÚLTIPLOS PAVIMENTOS UTILIZANDO AÇO CA-50 DE 12,5 MM - MONTAGEM. AF_12/2015</v>
          </cell>
          <cell r="G187" t="str">
            <v/>
          </cell>
          <cell r="I187">
            <v>5.4705671322000002</v>
          </cell>
        </row>
        <row r="188">
          <cell r="D188">
            <v>337</v>
          </cell>
          <cell r="E188" t="str">
            <v>ARAME RECOZIDO 18 BWG, 1,25 MM (0,01 KG/M)</v>
          </cell>
          <cell r="F188" t="str">
            <v>KG</v>
          </cell>
          <cell r="G188">
            <v>2.5000000000000001E-2</v>
          </cell>
          <cell r="H188" t="str">
            <v>9,50</v>
          </cell>
          <cell r="I188">
            <v>0.23750000000000002</v>
          </cell>
        </row>
        <row r="189">
          <cell r="D189">
            <v>39017</v>
          </cell>
          <cell r="E189" t="str">
            <v>ESPACADOR/ DISTANCIADOR CIRCULAR COM ENTRADA LATERAL, EM PLÁSTICO, PARA VERGALHÃO *4,2 A 12,5*MM, COBRIMENTO 20MM</v>
          </cell>
          <cell r="F189" t="str">
            <v>UN</v>
          </cell>
          <cell r="G189">
            <v>0.36699999999999999</v>
          </cell>
          <cell r="H189" t="str">
            <v>0,12</v>
          </cell>
          <cell r="I189">
            <v>4.4039999999999996E-2</v>
          </cell>
        </row>
        <row r="190">
          <cell r="D190">
            <v>88238</v>
          </cell>
          <cell r="E190" t="str">
            <v>AJUDANTE DE ARMADOR COM ENCARGOS COMPLEMENTARES</v>
          </cell>
          <cell r="F190" t="str">
            <v>H</v>
          </cell>
          <cell r="G190">
            <v>6.3E-3</v>
          </cell>
          <cell r="H190">
            <v>21.476025999999997</v>
          </cell>
          <cell r="I190">
            <v>0.13529896379999998</v>
          </cell>
        </row>
        <row r="191">
          <cell r="D191">
            <v>88245</v>
          </cell>
          <cell r="E191" t="str">
            <v>ARMADOR COM ENCARGOS COMPLEMENTARES</v>
          </cell>
          <cell r="F191" t="str">
            <v>H</v>
          </cell>
          <cell r="G191">
            <v>3.8600000000000002E-2</v>
          </cell>
          <cell r="H191">
            <v>28.593994000000002</v>
          </cell>
          <cell r="I191">
            <v>1.1037281684000002</v>
          </cell>
        </row>
        <row r="192">
          <cell r="D192">
            <v>92795</v>
          </cell>
          <cell r="E192" t="str">
            <v>CORTE E DOBRA DE AÇO CA-50, DIÂMETRO DE 12,5 MM, UTILIZADO EM ESTRUTURAS DIVERSAS, EXCETO LAJES. AF_12/2015</v>
          </cell>
          <cell r="F192" t="str">
            <v>KG</v>
          </cell>
          <cell r="G192">
            <v>1</v>
          </cell>
          <cell r="H192" t="str">
            <v>3,95</v>
          </cell>
          <cell r="I192">
            <v>3.95</v>
          </cell>
        </row>
        <row r="193">
          <cell r="D193">
            <v>92780</v>
          </cell>
          <cell r="E193" t="str">
            <v>ARMAÇÃO DE PILAR OU VIGA DE UMA ESTRUTURA CONVENCIONAL DE CONCRETO ARMADO EM UMA EDIFICAÇÃO TÉRREA OU SOBRADO UTILIZANDO AÇO CA- 50 DE 16,0MM - MONTAGEM. AF_12/2015</v>
          </cell>
          <cell r="F193" t="str">
            <v>KG</v>
          </cell>
          <cell r="G193" t="str">
            <v/>
          </cell>
          <cell r="I193">
            <v>5.6508013163999999</v>
          </cell>
        </row>
        <row r="194">
          <cell r="D194">
            <v>337</v>
          </cell>
          <cell r="E194" t="str">
            <v>ARAME RECOZIDO 18 BWG, 1,25 MM (0,01 KG/M)</v>
          </cell>
          <cell r="F194" t="str">
            <v>KG</v>
          </cell>
          <cell r="G194">
            <v>2.5000000000000001E-2</v>
          </cell>
          <cell r="H194" t="str">
            <v>9,50</v>
          </cell>
          <cell r="I194">
            <v>0.23750000000000002</v>
          </cell>
        </row>
        <row r="195">
          <cell r="D195">
            <v>39017</v>
          </cell>
          <cell r="E195" t="str">
            <v>ESPACADOR/ DISTANCIADOR CIRCULAR COM ENTRADA LATERAL, EM PLÁSTICO, PARA VERGALHÃO *4,2 A 12,5*MM, COBRIMENTO 20MM</v>
          </cell>
          <cell r="F195" t="str">
            <v>UN</v>
          </cell>
          <cell r="G195">
            <v>0.21199999999999999</v>
          </cell>
          <cell r="H195" t="str">
            <v>0,12</v>
          </cell>
          <cell r="I195">
            <v>2.5439999999999997E-2</v>
          </cell>
        </row>
        <row r="196">
          <cell r="D196">
            <v>88245</v>
          </cell>
          <cell r="E196" t="str">
            <v>ARMADOR COM ENCARGOS COMPLEMENTARES</v>
          </cell>
          <cell r="F196" t="str">
            <v>H</v>
          </cell>
          <cell r="G196">
            <v>4.7300000000000002E-2</v>
          </cell>
          <cell r="H196">
            <v>28.593994000000002</v>
          </cell>
          <cell r="I196">
            <v>1.3524959162000001</v>
          </cell>
        </row>
        <row r="197">
          <cell r="D197">
            <v>88238</v>
          </cell>
          <cell r="E197" t="str">
            <v>AJUDANTE DE ARMADOR COM ENCARGOS COMPLEMENTARES</v>
          </cell>
          <cell r="F197" t="str">
            <v>H</v>
          </cell>
          <cell r="G197">
            <v>7.7000000000000002E-3</v>
          </cell>
          <cell r="H197">
            <v>21.476025999999997</v>
          </cell>
          <cell r="I197">
            <v>0.16536540019999998</v>
          </cell>
        </row>
        <row r="198">
          <cell r="D198">
            <v>92796</v>
          </cell>
          <cell r="E198" t="str">
            <v>CORTE E DOBRA DE AÇO CA - 50, DIAMETRO DE 16,0MM, UTILIZADO EM ESTRUTURAS DIVERSAS, EXCETO LAJES. AF_12/2015</v>
          </cell>
          <cell r="F198" t="str">
            <v>KG</v>
          </cell>
          <cell r="G198">
            <v>1</v>
          </cell>
          <cell r="H198" t="str">
            <v>3,87</v>
          </cell>
          <cell r="I198">
            <v>3.87</v>
          </cell>
        </row>
        <row r="199">
          <cell r="D199">
            <v>92765</v>
          </cell>
          <cell r="E199" t="str">
            <v>ARMAÇÃO DE PILAR OU VIGA DE UMA ESTRUTURA CONVENCIONAL DE CONCRETO ARMADO EM UMA EDIFICAÇÃO TÉRREA OU SOBRADO UTILIZANDO AÇO CA- 50 DE 20,0MM - MONTAGEM. AF_12/2015</v>
          </cell>
          <cell r="F199" t="str">
            <v>KG</v>
          </cell>
          <cell r="G199" t="str">
            <v/>
          </cell>
          <cell r="I199">
            <v>4.4730095696000003</v>
          </cell>
        </row>
        <row r="200">
          <cell r="D200">
            <v>337</v>
          </cell>
          <cell r="E200" t="str">
            <v>ARAME RECOZIDO 18 BWG, 1,25 MM (0,01 KG/M)</v>
          </cell>
          <cell r="F200" t="str">
            <v>KG</v>
          </cell>
          <cell r="G200">
            <v>2.5000000000000001E-2</v>
          </cell>
          <cell r="H200" t="str">
            <v>9,50</v>
          </cell>
          <cell r="I200">
            <v>0.23750000000000002</v>
          </cell>
        </row>
        <row r="201">
          <cell r="D201">
            <v>39017</v>
          </cell>
          <cell r="E201" t="str">
            <v>ESPACADOR/ DISTANCIADOR CIRCULAR COM ENTRADA LATERAL, EM PLÁSTICO, PARA VERGALHÃO *4,2 A 12,5*MM, COBRIMENTO 20MM</v>
          </cell>
          <cell r="F201" t="str">
            <v>UN</v>
          </cell>
          <cell r="G201">
            <v>0.113</v>
          </cell>
          <cell r="H201" t="str">
            <v>0,12</v>
          </cell>
          <cell r="I201">
            <v>1.3559999999999999E-2</v>
          </cell>
        </row>
        <row r="202">
          <cell r="D202">
            <v>88238</v>
          </cell>
          <cell r="E202" t="str">
            <v>AJUDANTE DE ARMADOR COM ENCARGOS COMPLEMENTARES</v>
          </cell>
          <cell r="F202" t="str">
            <v>H</v>
          </cell>
          <cell r="G202">
            <v>2.8E-3</v>
          </cell>
          <cell r="H202">
            <v>21.476025999999997</v>
          </cell>
          <cell r="I202">
            <v>6.0132872799999994E-2</v>
          </cell>
        </row>
        <row r="203">
          <cell r="D203">
            <v>88245</v>
          </cell>
          <cell r="E203" t="str">
            <v>ARMADOR COM ENCARGOS COMPLEMENTARES</v>
          </cell>
          <cell r="F203" t="str">
            <v>H</v>
          </cell>
          <cell r="G203">
            <v>1.72E-2</v>
          </cell>
          <cell r="H203">
            <v>28.593994000000002</v>
          </cell>
          <cell r="I203">
            <v>0.49181669680000006</v>
          </cell>
        </row>
        <row r="204">
          <cell r="D204">
            <v>92797</v>
          </cell>
          <cell r="E204" t="str">
            <v>CORTE E DOBRA DE AÇO CA - 50, DIAMETRO DE 20,0MM, UTILIZADO EM ESTRUTURAS DIVERSAS, EXCETO LAJES. AF_12/2015</v>
          </cell>
          <cell r="F204" t="str">
            <v>KG</v>
          </cell>
          <cell r="G204">
            <v>1</v>
          </cell>
          <cell r="H204" t="str">
            <v>3,67</v>
          </cell>
          <cell r="I204">
            <v>3.67</v>
          </cell>
        </row>
        <row r="205">
          <cell r="D205">
            <v>92759</v>
          </cell>
          <cell r="E205" t="str">
            <v>ARMAÇÃO DE PILAR OU VIGA DE UMA ESTRUTURA CONVENCIONAL DE CONCRETO ARMADO EM UM EDIFÍCIO DE MÚLTIPLOS PAVIMENTOS UTILIZANDO AÇO CA-60 DE 5.0 MM - MONTAGEM. AF_12/2015</v>
          </cell>
          <cell r="F205" t="str">
            <v>KG</v>
          </cell>
          <cell r="G205" t="str">
            <v/>
          </cell>
          <cell r="I205">
            <v>10.0147779832</v>
          </cell>
        </row>
        <row r="206">
          <cell r="D206">
            <v>88238</v>
          </cell>
          <cell r="E206" t="str">
            <v>AJUDANTE DE ARMADOR COM ENCARGOS COMPLEMENTARES</v>
          </cell>
          <cell r="F206" t="str">
            <v>H</v>
          </cell>
          <cell r="G206">
            <v>2.0299999999999999E-2</v>
          </cell>
          <cell r="H206">
            <v>21.476025999999997</v>
          </cell>
          <cell r="I206">
            <v>0.43596332779999991</v>
          </cell>
        </row>
        <row r="207">
          <cell r="D207">
            <v>88245</v>
          </cell>
          <cell r="E207" t="str">
            <v>ARMADOR COM ENCARGOS COMPLEMENTARES</v>
          </cell>
          <cell r="F207" t="str">
            <v>H</v>
          </cell>
          <cell r="G207">
            <v>0.1241</v>
          </cell>
          <cell r="H207">
            <v>28.593994000000002</v>
          </cell>
          <cell r="I207">
            <v>3.5485146554000004</v>
          </cell>
        </row>
        <row r="208">
          <cell r="D208">
            <v>92791</v>
          </cell>
          <cell r="E208" t="str">
            <v>CORTE E DOBRA DE AÇO CA-60, DIÂMETRO DE 5.0 MM, UTILIZADO EM ESTRUTURAS DIVERSAS, EXCETO LAJES. AF_12/2015</v>
          </cell>
          <cell r="F208" t="str">
            <v>KG</v>
          </cell>
          <cell r="G208">
            <v>1</v>
          </cell>
          <cell r="H208" t="str">
            <v>5,65</v>
          </cell>
          <cell r="I208">
            <v>5.65</v>
          </cell>
        </row>
        <row r="209">
          <cell r="D209">
            <v>337</v>
          </cell>
          <cell r="E209" t="str">
            <v>ARAME RECOZIDO 18 BWG, 1,25 MM (0,01 KG/M)</v>
          </cell>
          <cell r="F209" t="str">
            <v>KG</v>
          </cell>
          <cell r="G209">
            <v>2.5000000000000001E-2</v>
          </cell>
          <cell r="H209" t="str">
            <v>9,50</v>
          </cell>
          <cell r="I209">
            <v>0.23750000000000002</v>
          </cell>
        </row>
        <row r="210">
          <cell r="D210">
            <v>39017</v>
          </cell>
          <cell r="E210" t="str">
            <v>ESPACADOR/ DISTANCIADOR CIRCULAR COM ENTRADA LATERAL, EM PLÁSTICO, PARA VERGALHÃO *4,2 A 12,5*MM, COBRIMENTO 20MM</v>
          </cell>
          <cell r="F210" t="str">
            <v>UN</v>
          </cell>
          <cell r="G210">
            <v>1.19</v>
          </cell>
          <cell r="H210" t="str">
            <v>0,12</v>
          </cell>
          <cell r="I210">
            <v>0.14279999999999998</v>
          </cell>
        </row>
        <row r="211">
          <cell r="D211">
            <v>94966</v>
          </cell>
          <cell r="E211" t="str">
            <v>CONCRETO FCK = 30MPA, TRAÇO 1:2,1:2,5 (CIMENTO/ AREIA MÉDIA/ BRITA 1)  - PREPARO MECÂNICO COM BETONEIRA 400 L. AF_07/2016</v>
          </cell>
          <cell r="F211" t="str">
            <v>M3</v>
          </cell>
          <cell r="G211" t="str">
            <v/>
          </cell>
          <cell r="I211">
            <v>348.21996119999994</v>
          </cell>
        </row>
        <row r="212">
          <cell r="D212">
            <v>88316</v>
          </cell>
          <cell r="E212" t="str">
            <v>SERVENTE COM ENCARGOS COMPLEMENTARES</v>
          </cell>
          <cell r="F212" t="str">
            <v>H</v>
          </cell>
          <cell r="G212">
            <v>2.2999999999999998</v>
          </cell>
          <cell r="H212">
            <v>16.870282</v>
          </cell>
          <cell r="I212">
            <v>38.801648599999993</v>
          </cell>
        </row>
        <row r="213">
          <cell r="D213">
            <v>88377</v>
          </cell>
          <cell r="E213" t="str">
            <v>OPERADOR DE BETONEIRA ESTACIONÁRIA/MISTURADOR COM ENCARGOS COMPLEMENTARES</v>
          </cell>
          <cell r="F213" t="str">
            <v>H</v>
          </cell>
          <cell r="G213">
            <v>1.45</v>
          </cell>
          <cell r="H213">
            <v>20.551387999999996</v>
          </cell>
          <cell r="I213">
            <v>29.799512599999993</v>
          </cell>
        </row>
        <row r="214">
          <cell r="D214">
            <v>88830</v>
          </cell>
          <cell r="E214" t="str">
            <v>BETONEIRA CAPACIDADE NOMINAL DE 400 L, CAPACIDADE DE MISTURA 310 L, MOTOR ELÉTRICO TRIFÁSICO POTÊNCIA DE 2 HP, SEM CARREGADOR - CHP DIURNO. AF_10/2014</v>
          </cell>
          <cell r="F214" t="str">
            <v>CHP</v>
          </cell>
          <cell r="G214">
            <v>0.75</v>
          </cell>
          <cell r="H214" t="str">
            <v>1,26</v>
          </cell>
          <cell r="I214">
            <v>0.94500000000000006</v>
          </cell>
        </row>
        <row r="215">
          <cell r="D215">
            <v>88831</v>
          </cell>
          <cell r="E215" t="str">
            <v>BETONEIRA CAPACIDADE NOMINAL DE 400 L, CAPACIDADE DE MISTURA 310 L, MOTOR ELÉTRICO TRIFÁSICO POTÊNCIA DE 2 HP, SEM CARREGADOR - CHI DIURNO. AF_10/2014</v>
          </cell>
          <cell r="F215" t="str">
            <v>CHI</v>
          </cell>
          <cell r="G215">
            <v>0.7</v>
          </cell>
          <cell r="H215" t="str">
            <v>0,25</v>
          </cell>
          <cell r="I215">
            <v>0.17499999999999999</v>
          </cell>
        </row>
        <row r="216">
          <cell r="D216">
            <v>370</v>
          </cell>
          <cell r="E216" t="str">
            <v>AREIA MEDIA - POSTO JAZIDA/FORNECEDOR (RETIRADO NA JAZIDA, SEM TRANSPORTE)</v>
          </cell>
          <cell r="F216" t="str">
            <v>M3</v>
          </cell>
          <cell r="G216">
            <v>0.73499999999999999</v>
          </cell>
          <cell r="H216" t="str">
            <v>65,00</v>
          </cell>
          <cell r="I216">
            <v>47.774999999999999</v>
          </cell>
        </row>
        <row r="217">
          <cell r="D217">
            <v>1379</v>
          </cell>
          <cell r="E217" t="str">
            <v>CIMENTO PORTLAND COMPOSTO CP II-32</v>
          </cell>
          <cell r="F217" t="str">
            <v>KG</v>
          </cell>
          <cell r="G217">
            <v>388.88</v>
          </cell>
          <cell r="H217" t="str">
            <v>0,51</v>
          </cell>
          <cell r="I217">
            <v>198.3288</v>
          </cell>
        </row>
        <row r="218">
          <cell r="D218">
            <v>4721</v>
          </cell>
          <cell r="E218" t="str">
            <v>PEDRA BRITADA N. 1 (9,5 a 19 MM) POSTO PEDREIRA/FORNECEDOR, SEM FRETE</v>
          </cell>
          <cell r="F218" t="str">
            <v>M3</v>
          </cell>
          <cell r="G218">
            <v>0.58899999999999997</v>
          </cell>
          <cell r="H218" t="str">
            <v>55,00</v>
          </cell>
          <cell r="I218">
            <v>32.394999999999996</v>
          </cell>
        </row>
        <row r="219">
          <cell r="D219" t="str">
            <v>74020/1</v>
          </cell>
          <cell r="E219" t="str">
            <v>ENSAIO DE PAVIMENTO DE CONCRETO</v>
          </cell>
          <cell r="F219" t="str">
            <v>M3</v>
          </cell>
          <cell r="G219" t="str">
            <v/>
          </cell>
          <cell r="I219">
            <v>23.567107</v>
          </cell>
        </row>
        <row r="220">
          <cell r="D220">
            <v>72742</v>
          </cell>
          <cell r="E220" t="str">
            <v>ENSAIO DE RECEBIMENTO E ACEITACAO DE CIMENTO PORTLAND</v>
          </cell>
          <cell r="F220" t="str">
            <v>UN</v>
          </cell>
          <cell r="G220">
            <v>1.4E-2</v>
          </cell>
          <cell r="H220" t="str">
            <v>600,08</v>
          </cell>
          <cell r="I220">
            <v>8.4011200000000006</v>
          </cell>
        </row>
        <row r="221">
          <cell r="D221">
            <v>72743</v>
          </cell>
          <cell r="E221" t="str">
            <v>ENSAIO DE RECEBIMENTO E ACEITACAO DE AGREGADO GRAUDO</v>
          </cell>
          <cell r="F221" t="str">
            <v>UN</v>
          </cell>
          <cell r="G221">
            <v>0.02</v>
          </cell>
          <cell r="H221" t="str">
            <v>300,04</v>
          </cell>
          <cell r="I221">
            <v>6.0008000000000008</v>
          </cell>
        </row>
        <row r="222">
          <cell r="D222" t="str">
            <v>74022/030</v>
          </cell>
          <cell r="E222" t="str">
            <v>ENSAIO DE RESISTENCIA A COMPRESSAO SIMPLES - CONCRETO</v>
          </cell>
          <cell r="F222" t="str">
            <v>UN</v>
          </cell>
          <cell r="G222">
            <v>2.3999999999999998E-3</v>
          </cell>
          <cell r="H222" t="str">
            <v>135,01</v>
          </cell>
          <cell r="I222">
            <v>0.32402399999999992</v>
          </cell>
        </row>
        <row r="223">
          <cell r="D223" t="str">
            <v>74022/032</v>
          </cell>
          <cell r="E223" t="str">
            <v>ENSAIO DE RESISTENCIA A TRACAO NA FLEXAO DE CONCRETO</v>
          </cell>
          <cell r="F223" t="str">
            <v>UN</v>
          </cell>
          <cell r="G223">
            <v>2.3999999999999998E-3</v>
          </cell>
          <cell r="H223" t="str">
            <v>150,02</v>
          </cell>
          <cell r="I223">
            <v>0.36004799999999998</v>
          </cell>
        </row>
        <row r="224">
          <cell r="D224" t="str">
            <v>74022/058</v>
          </cell>
          <cell r="E224" t="str">
            <v>ENSAIO DE ABATIMENTO DO TRONCO DE CONE</v>
          </cell>
          <cell r="F224" t="str">
            <v>UN</v>
          </cell>
          <cell r="G224">
            <v>0.1429</v>
          </cell>
          <cell r="H224" t="str">
            <v>59,35</v>
          </cell>
          <cell r="I224">
            <v>8.4811150000000008</v>
          </cell>
        </row>
        <row r="225">
          <cell r="E225" t="str">
            <v>LAJES + CINTAS</v>
          </cell>
        </row>
        <row r="226">
          <cell r="D226">
            <v>92514</v>
          </cell>
          <cell r="E226" t="str">
            <v>MONTAGEM E DESMONTAGEM DE FÔRMA DE LAJE MACIÇA COM ÁREA MÉDIA MAIOR QUE 20 M², PÉ-DIREITO SIMPLES, EM CHAPA DE MADEIRA COMPENSADA RESINADA, 4 UTILIZAÇÕES. AF_12/2015</v>
          </cell>
          <cell r="F226" t="str">
            <v>M2</v>
          </cell>
          <cell r="G226" t="str">
            <v/>
          </cell>
          <cell r="I226">
            <v>27.756067641999998</v>
          </cell>
        </row>
        <row r="227">
          <cell r="D227">
            <v>88239</v>
          </cell>
          <cell r="E227" t="str">
            <v>AJUDANTE DE CARPINTEIRO COM ENCARGOS COMPLEMENTARES</v>
          </cell>
          <cell r="F227" t="str">
            <v>H</v>
          </cell>
          <cell r="G227">
            <v>9.7000000000000003E-2</v>
          </cell>
          <cell r="H227">
            <v>21.476025999999997</v>
          </cell>
          <cell r="I227">
            <v>2.0831745219999998</v>
          </cell>
        </row>
        <row r="228">
          <cell r="D228">
            <v>88262</v>
          </cell>
          <cell r="E228" t="str">
            <v>CARPINTEIRO DE FORMAS COM ENCARGOS COMPLEMENTARES</v>
          </cell>
          <cell r="F228" t="str">
            <v>H</v>
          </cell>
          <cell r="G228">
            <v>0.52800000000000002</v>
          </cell>
          <cell r="H228">
            <v>28.175289999999997</v>
          </cell>
          <cell r="I228">
            <v>14.876553119999999</v>
          </cell>
        </row>
        <row r="229">
          <cell r="D229">
            <v>92267</v>
          </cell>
          <cell r="E229" t="str">
            <v>FABRICAÇÃO DE FÔRMA PARA LAJES, EM CHAPA DE MADEIRA COMPENSADA RESINADA, E = 17 MM. AF_12/2015</v>
          </cell>
          <cell r="F229" t="str">
            <v>M2</v>
          </cell>
          <cell r="G229">
            <v>0.34100000000000003</v>
          </cell>
          <cell r="H229" t="str">
            <v>21,48</v>
          </cell>
          <cell r="I229">
            <v>7.3246800000000007</v>
          </cell>
        </row>
        <row r="230">
          <cell r="D230">
            <v>2692</v>
          </cell>
          <cell r="E230" t="str">
            <v>DESMOLDANTE PROTETOR PARA FORMAS DE MADEIRA, DE BASE OLEOSA EMULSIONADA EM AGUA</v>
          </cell>
          <cell r="F230" t="str">
            <v>L</v>
          </cell>
          <cell r="G230">
            <v>0.01</v>
          </cell>
          <cell r="H230" t="str">
            <v>5,62</v>
          </cell>
          <cell r="I230">
            <v>5.62E-2</v>
          </cell>
        </row>
        <row r="231">
          <cell r="D231">
            <v>10749</v>
          </cell>
          <cell r="E231" t="str">
            <v>ESCORA METALICA TELESCOPICA, COM ALTURA REGULAVEL DE *1,80* a *3,20* M, COM CAPACIDADE DE CARGA DE NO MINIMO 1000 KGF (10 KN), INCLUSO TRIPE E FORCADO (LOCACAO)</v>
          </cell>
          <cell r="F231" t="str">
            <v>MES</v>
          </cell>
          <cell r="G231">
            <v>0.39700000000000002</v>
          </cell>
          <cell r="H231" t="str">
            <v>4,58</v>
          </cell>
          <cell r="I231">
            <v>1.8182600000000002</v>
          </cell>
        </row>
        <row r="232">
          <cell r="D232">
            <v>40610</v>
          </cell>
          <cell r="E232" t="str">
            <v>VIGA DE ESCORAMAENTO H20, DE MADEIRA, PESO DE 5,00 A 5,20 KG/M, COM EXTREMIDADES PLASTICAS (COLETADO CAIXA)</v>
          </cell>
          <cell r="F232" t="str">
            <v>M</v>
          </cell>
          <cell r="G232">
            <v>0.03</v>
          </cell>
          <cell r="H232">
            <v>53.24</v>
          </cell>
          <cell r="I232">
            <v>1.5972</v>
          </cell>
        </row>
        <row r="233">
          <cell r="D233">
            <v>92760</v>
          </cell>
          <cell r="E233" t="str">
            <v>ARMAÇÃO DE PILAR OU VIGA DE UMA ESTRUTURA CONVENCIONAL DE CONCRETO ARMADO EM UM EDIFÍCIO DE MÚLTIPLOS PAVIMENTOS UTILIZANDO AÇO CA-50 DE 6.3 MM - MONTAGEM. AF_12/2015</v>
          </cell>
          <cell r="F233" t="str">
            <v>KG</v>
          </cell>
          <cell r="G233" t="str">
            <v/>
          </cell>
          <cell r="I233">
            <v>8.4246296348000023</v>
          </cell>
        </row>
        <row r="234">
          <cell r="D234">
            <v>88238</v>
          </cell>
          <cell r="E234" t="str">
            <v>AJUDANTE DE ARMADOR COM ENCARGOS COMPLEMENTARES</v>
          </cell>
          <cell r="F234" t="str">
            <v>H</v>
          </cell>
          <cell r="G234">
            <v>1.55E-2</v>
          </cell>
          <cell r="H234">
            <v>21.476025999999997</v>
          </cell>
          <cell r="I234">
            <v>0.33287840299999993</v>
          </cell>
        </row>
        <row r="235">
          <cell r="D235">
            <v>88245</v>
          </cell>
          <cell r="E235" t="str">
            <v>ARMADOR COM ENCARGOS COMPLEMENTARES</v>
          </cell>
          <cell r="F235" t="str">
            <v>H</v>
          </cell>
          <cell r="G235">
            <v>9.4700000000000006E-2</v>
          </cell>
          <cell r="H235">
            <v>28.593994000000002</v>
          </cell>
          <cell r="I235">
            <v>2.7078512318000003</v>
          </cell>
        </row>
        <row r="236">
          <cell r="D236">
            <v>92792</v>
          </cell>
          <cell r="E236" t="str">
            <v>CORTE E DOBRA DE AÇO CA-50, DIÂMETRO DE 6.3 MM, UTILIZADO EM ESTRUTURAS DIVERSAS, EXCETO LAJES. AF_12/2015</v>
          </cell>
          <cell r="F236" t="str">
            <v>KG</v>
          </cell>
          <cell r="G236">
            <v>1</v>
          </cell>
          <cell r="H236" t="str">
            <v>5,03</v>
          </cell>
          <cell r="I236">
            <v>5.03</v>
          </cell>
        </row>
        <row r="237">
          <cell r="D237">
            <v>337</v>
          </cell>
          <cell r="E237" t="str">
            <v>ARAME RECOZIDO 18 BWG, 1,25 MM (0,01 KG/M)</v>
          </cell>
          <cell r="F237" t="str">
            <v>KG</v>
          </cell>
          <cell r="G237">
            <v>2.5000000000000001E-2</v>
          </cell>
          <cell r="H237" t="str">
            <v>9,50</v>
          </cell>
          <cell r="I237">
            <v>0.23750000000000002</v>
          </cell>
        </row>
        <row r="238">
          <cell r="D238">
            <v>39017</v>
          </cell>
          <cell r="E238" t="str">
            <v>ESPACADOR/ DISTANCIADOR CIRCULAR COM ENTRADA LATERAL, EM PLÁSTICO, PARA VERGALHÃO *4,2 A 12,5*MM, COBRIMENTO 20MM</v>
          </cell>
          <cell r="F238" t="str">
            <v>UN</v>
          </cell>
          <cell r="G238">
            <v>0.97</v>
          </cell>
          <cell r="H238" t="str">
            <v>0,12</v>
          </cell>
          <cell r="I238">
            <v>0.11639999999999999</v>
          </cell>
        </row>
        <row r="239">
          <cell r="D239">
            <v>92761</v>
          </cell>
          <cell r="E239" t="str">
            <v>ARMAÇÃO DE PILAR OU VIGA DE UMA ESTRUTURA CONVENCIONAL DE CONCRETO ARMADO EM UM EDIFÍCIO DE MÚLTIPLOS PAVIMENTOS UTILIZANDO AÇO CA-50 DE 8.0 MM - MONTAGEM. AF_12/2015</v>
          </cell>
          <cell r="F239" t="str">
            <v>KG</v>
          </cell>
          <cell r="G239" t="str">
            <v/>
          </cell>
          <cell r="I239">
            <v>7.8052296747999996</v>
          </cell>
        </row>
        <row r="240">
          <cell r="D240">
            <v>88238</v>
          </cell>
          <cell r="E240" t="str">
            <v>AJUDANTE DE ARMADOR COM ENCARGOS COMPLEMENTARES</v>
          </cell>
          <cell r="F240" t="str">
            <v>H</v>
          </cell>
          <cell r="G240">
            <v>1.15E-2</v>
          </cell>
          <cell r="H240">
            <v>21.476025999999997</v>
          </cell>
          <cell r="I240">
            <v>0.24697429899999995</v>
          </cell>
        </row>
        <row r="241">
          <cell r="D241">
            <v>88245</v>
          </cell>
          <cell r="E241" t="str">
            <v>ARMADOR COM ENCARGOS COMPLEMENTARES</v>
          </cell>
          <cell r="F241" t="str">
            <v>H</v>
          </cell>
          <cell r="G241">
            <v>7.0699999999999999E-2</v>
          </cell>
          <cell r="H241">
            <v>28.593994000000002</v>
          </cell>
          <cell r="I241">
            <v>2.0215953758</v>
          </cell>
        </row>
        <row r="242">
          <cell r="D242">
            <v>92793</v>
          </cell>
          <cell r="E242" t="str">
            <v>CORTE E DOBRA DE AÇO CA-50, DIÂMETRO DE 8.0 MM, UTILIZADO EM ESTRUTURAS DIVERSAS, EXCETO LAJES. AF_12/2015</v>
          </cell>
          <cell r="F242" t="str">
            <v>KG</v>
          </cell>
          <cell r="G242">
            <v>1</v>
          </cell>
          <cell r="H242" t="str">
            <v>5,21</v>
          </cell>
          <cell r="I242">
            <v>5.21</v>
          </cell>
        </row>
        <row r="243">
          <cell r="D243">
            <v>337</v>
          </cell>
          <cell r="E243" t="str">
            <v>ARAME RECOZIDO 18 BWG, 1,25 MM (0,01 KG/M)</v>
          </cell>
          <cell r="F243" t="str">
            <v>KG</v>
          </cell>
          <cell r="G243">
            <v>2.5000000000000001E-2</v>
          </cell>
          <cell r="H243" t="str">
            <v>9,50</v>
          </cell>
          <cell r="I243">
            <v>0.23750000000000002</v>
          </cell>
        </row>
        <row r="244">
          <cell r="D244">
            <v>39017</v>
          </cell>
          <cell r="E244" t="str">
            <v>ESPACADOR/ DISTANCIADOR CIRCULAR COM ENTRADA LATERAL, EM PLÁSTICO, PARA VERGALHÃO *4,2 A 12,5*MM, COBRIMENTO 20MM</v>
          </cell>
          <cell r="F244" t="str">
            <v>UN</v>
          </cell>
          <cell r="G244">
            <v>0.74299999999999999</v>
          </cell>
          <cell r="H244" t="str">
            <v>0,12</v>
          </cell>
          <cell r="I244">
            <v>8.9159999999999989E-2</v>
          </cell>
        </row>
        <row r="245">
          <cell r="D245">
            <v>92762</v>
          </cell>
          <cell r="E245" t="str">
            <v>ARMAÇÃO DE PILAR OU VIGA DE UMA ESTRUTURA CONVENCIONAL DE CONCRETO ARMADO EM UM EDIFÍCIO DE MÚLTIPLOS PAVIMENTOS UTILIZANDO AÇO CA-50 DE 10.0 MM - MONTAGEM. AF_12/2015</v>
          </cell>
          <cell r="F245" t="str">
            <v>KG</v>
          </cell>
          <cell r="G245" t="str">
            <v/>
          </cell>
          <cell r="I245">
            <v>6.2799761061999995</v>
          </cell>
        </row>
        <row r="246">
          <cell r="D246">
            <v>88238</v>
          </cell>
          <cell r="E246" t="str">
            <v>AJUDANTE DE ARMADOR COM ENCARGOS COMPLEMENTARES</v>
          </cell>
          <cell r="F246" t="str">
            <v>H</v>
          </cell>
          <cell r="G246">
            <v>8.6E-3</v>
          </cell>
          <cell r="H246">
            <v>21.476025999999997</v>
          </cell>
          <cell r="I246">
            <v>0.18469382359999997</v>
          </cell>
        </row>
        <row r="247">
          <cell r="D247">
            <v>88245</v>
          </cell>
          <cell r="E247" t="str">
            <v>ARMADOR COM ENCARGOS COMPLEMENTARES</v>
          </cell>
          <cell r="F247" t="str">
            <v>H</v>
          </cell>
          <cell r="G247">
            <v>5.2900000000000003E-2</v>
          </cell>
          <cell r="H247">
            <v>28.593994000000002</v>
          </cell>
          <cell r="I247">
            <v>1.5126222826000002</v>
          </cell>
        </row>
        <row r="248">
          <cell r="D248">
            <v>92794</v>
          </cell>
          <cell r="E248" t="str">
            <v>CORTE E DOBRA DE AÇO CA-50, DIÂMETRO DE 10.0 MM, UTILIZADO EM ESTRUTURAS DIVERSAS, EXCETO LAJES. AF_12/2015</v>
          </cell>
          <cell r="F248" t="str">
            <v>KG</v>
          </cell>
          <cell r="G248">
            <v>1</v>
          </cell>
          <cell r="H248" t="str">
            <v>4,28</v>
          </cell>
          <cell r="I248">
            <v>4.28</v>
          </cell>
        </row>
        <row r="249">
          <cell r="D249">
            <v>337</v>
          </cell>
          <cell r="E249" t="str">
            <v>ARAME RECOZIDO 18 BWG, 1,25 MM (0,01 KG/M)</v>
          </cell>
          <cell r="F249" t="str">
            <v>KG</v>
          </cell>
          <cell r="G249">
            <v>2.5000000000000001E-2</v>
          </cell>
          <cell r="H249" t="str">
            <v>9,50</v>
          </cell>
          <cell r="I249">
            <v>0.23750000000000002</v>
          </cell>
        </row>
        <row r="250">
          <cell r="D250">
            <v>39017</v>
          </cell>
          <cell r="E250" t="str">
            <v>ESPACADOR/ DISTANCIADOR CIRCULAR COM ENTRADA LATERAL, EM PLÁSTICO, PARA VERGALHÃO *4,2 A 12,5*MM, COBRIMENTO 20MM</v>
          </cell>
          <cell r="F250" t="str">
            <v>UN</v>
          </cell>
          <cell r="G250">
            <v>0.54300000000000004</v>
          </cell>
          <cell r="H250" t="str">
            <v>0,12</v>
          </cell>
          <cell r="I250">
            <v>6.5159999999999996E-2</v>
          </cell>
        </row>
        <row r="251">
          <cell r="D251">
            <v>92763</v>
          </cell>
          <cell r="E251" t="str">
            <v>ARMAÇÃO DE PILAR OU VIGA DE UMA ESTRUTURA CONVENCIONAL DE CONCRETO ARMADO EM UM EDIFÍCIO DE MÚLTIPLOS PAVIMENTOS UTILIZANDO AÇO CA-50 DE 12,5 MM - MONTAGEM. AF_12/2015</v>
          </cell>
          <cell r="G251" t="str">
            <v/>
          </cell>
          <cell r="I251" t="str">
            <v>=SOMA(H246:H250)</v>
          </cell>
        </row>
        <row r="252">
          <cell r="D252">
            <v>337</v>
          </cell>
          <cell r="E252" t="str">
            <v>ARAME RECOZIDO 18 BWG, 1,25 MM (0,01 KG/M)</v>
          </cell>
          <cell r="F252" t="str">
            <v>KG</v>
          </cell>
          <cell r="G252">
            <v>2.5000000000000001E-2</v>
          </cell>
          <cell r="H252" t="str">
            <v>9,50</v>
          </cell>
          <cell r="I252">
            <v>0.23750000000000002</v>
          </cell>
        </row>
        <row r="253">
          <cell r="D253">
            <v>39017</v>
          </cell>
          <cell r="E253" t="str">
            <v>ESPACADOR/ DISTANCIADOR CIRCULAR COM ENTRADA LATERAL, EM PLÁSTICO, PARA VERGALHÃO *4,2 A 12,5*MM, COBRIMENTO 20MM</v>
          </cell>
          <cell r="F253" t="str">
            <v>UN</v>
          </cell>
          <cell r="G253">
            <v>0.36699999999999999</v>
          </cell>
          <cell r="H253" t="str">
            <v>0,12</v>
          </cell>
          <cell r="I253">
            <v>4.4039999999999996E-2</v>
          </cell>
        </row>
        <row r="254">
          <cell r="D254">
            <v>88238</v>
          </cell>
          <cell r="E254" t="str">
            <v>AJUDANTE DE ARMADOR COM ENCARGOS COMPLEMENTARES</v>
          </cell>
          <cell r="F254" t="str">
            <v>H</v>
          </cell>
          <cell r="G254">
            <v>6.3E-3</v>
          </cell>
          <cell r="H254">
            <v>21.476025999999997</v>
          </cell>
          <cell r="I254">
            <v>0.13529896379999998</v>
          </cell>
        </row>
        <row r="255">
          <cell r="D255">
            <v>88245</v>
          </cell>
          <cell r="E255" t="str">
            <v>ARMADOR COM ENCARGOS COMPLEMENTARES</v>
          </cell>
          <cell r="F255" t="str">
            <v>H</v>
          </cell>
          <cell r="G255">
            <v>3.8600000000000002E-2</v>
          </cell>
          <cell r="H255">
            <v>28.593994000000002</v>
          </cell>
          <cell r="I255">
            <v>1.1037281684000002</v>
          </cell>
        </row>
        <row r="256">
          <cell r="D256">
            <v>92795</v>
          </cell>
          <cell r="E256" t="str">
            <v>CORTE E DOBRA DE AÇO CA-50, DIÂMETRO DE 12,5 MM, UTILIZADO EM ESTRUTURAS DIVERSAS, EXCETO LAJES. AF_12/2015</v>
          </cell>
          <cell r="F256" t="str">
            <v>KG</v>
          </cell>
          <cell r="G256">
            <v>1</v>
          </cell>
          <cell r="H256" t="str">
            <v>3,95</v>
          </cell>
          <cell r="I256">
            <v>3.95</v>
          </cell>
        </row>
        <row r="257">
          <cell r="D257">
            <v>92759</v>
          </cell>
          <cell r="E257" t="str">
            <v>ARMAÇÃO DE PILAR OU VIGA DE UMA ESTRUTURA CONVENCIONAL DE CONCRETO ARMADO EM UM EDIFÍCIO DE MÚLTIPLOS PAVIMENTOS UTILIZANDO AÇO CA-60 DE 5.0 MM - MONTAGEM. AF_12/2015</v>
          </cell>
          <cell r="F257" t="str">
            <v>KG</v>
          </cell>
          <cell r="G257" t="str">
            <v/>
          </cell>
          <cell r="I257">
            <v>10.0147779832</v>
          </cell>
        </row>
        <row r="258">
          <cell r="D258">
            <v>88238</v>
          </cell>
          <cell r="E258" t="str">
            <v>AJUDANTE DE ARMADOR COM ENCARGOS COMPLEMENTARES</v>
          </cell>
          <cell r="F258" t="str">
            <v>H</v>
          </cell>
          <cell r="G258">
            <v>2.0299999999999999E-2</v>
          </cell>
          <cell r="H258">
            <v>21.476025999999997</v>
          </cell>
          <cell r="I258">
            <v>0.43596332779999991</v>
          </cell>
        </row>
        <row r="259">
          <cell r="D259">
            <v>88245</v>
          </cell>
          <cell r="E259" t="str">
            <v>ARMADOR COM ENCARGOS COMPLEMENTARES</v>
          </cell>
          <cell r="F259" t="str">
            <v>H</v>
          </cell>
          <cell r="G259">
            <v>0.1241</v>
          </cell>
          <cell r="H259">
            <v>28.593994000000002</v>
          </cell>
          <cell r="I259">
            <v>3.5485146554000004</v>
          </cell>
        </row>
        <row r="260">
          <cell r="D260">
            <v>92791</v>
          </cell>
          <cell r="E260" t="str">
            <v>CORTE E DOBRA DE AÇO CA-60, DIÂMETRO DE 5.0 MM, UTILIZADO EM ESTRUTURAS DIVERSAS, EXCETO LAJES. AF_12/2015</v>
          </cell>
          <cell r="F260" t="str">
            <v>KG</v>
          </cell>
          <cell r="G260">
            <v>1</v>
          </cell>
          <cell r="H260" t="str">
            <v>5,65</v>
          </cell>
          <cell r="I260">
            <v>5.65</v>
          </cell>
        </row>
        <row r="261">
          <cell r="D261">
            <v>337</v>
          </cell>
          <cell r="E261" t="str">
            <v>ARAME RECOZIDO 18 BWG, 1,25 MM (0,01 KG/M)</v>
          </cell>
          <cell r="F261" t="str">
            <v>KG</v>
          </cell>
          <cell r="G261">
            <v>2.5000000000000001E-2</v>
          </cell>
          <cell r="H261" t="str">
            <v>9,50</v>
          </cell>
          <cell r="I261">
            <v>0.23750000000000002</v>
          </cell>
        </row>
        <row r="262">
          <cell r="D262">
            <v>39017</v>
          </cell>
          <cell r="E262" t="str">
            <v>ESPACADOR/ DISTANCIADOR CIRCULAR COM ENTRADA LATERAL, EM PLÁSTICO, PARA VERGALHÃO *4,2 A 12,5*MM, COBRIMENTO 20MM</v>
          </cell>
          <cell r="F262" t="str">
            <v>UN</v>
          </cell>
          <cell r="G262">
            <v>1.19</v>
          </cell>
          <cell r="H262" t="str">
            <v>0,12</v>
          </cell>
          <cell r="I262">
            <v>0.14279999999999998</v>
          </cell>
        </row>
        <row r="263">
          <cell r="D263">
            <v>94966</v>
          </cell>
          <cell r="E263" t="str">
            <v>CONCRETO FCK = 30MPA, TRAÇO 1:2,1:2,5 (CIMENTO/ AREIA MÉDIA/ BRITA 1)  - PREPARO MECÂNICO COM BETONEIRA 400 L. AF_07/2016</v>
          </cell>
          <cell r="F263" t="str">
            <v>M3</v>
          </cell>
          <cell r="G263" t="str">
            <v/>
          </cell>
          <cell r="I263">
            <v>348.21996119999994</v>
          </cell>
        </row>
        <row r="264">
          <cell r="D264">
            <v>88316</v>
          </cell>
          <cell r="E264" t="str">
            <v>SERVENTE COM ENCARGOS COMPLEMENTARES</v>
          </cell>
          <cell r="F264" t="str">
            <v>H</v>
          </cell>
          <cell r="G264">
            <v>2.2999999999999998</v>
          </cell>
          <cell r="H264">
            <v>16.870282</v>
          </cell>
          <cell r="I264">
            <v>38.801648599999993</v>
          </cell>
        </row>
        <row r="265">
          <cell r="D265">
            <v>88377</v>
          </cell>
          <cell r="E265" t="str">
            <v>OPERADOR DE BETONEIRA ESTACIONÁRIA/MISTURADOR COM ENCARGOS COMPLEMENTARES</v>
          </cell>
          <cell r="F265" t="str">
            <v>H</v>
          </cell>
          <cell r="G265">
            <v>1.45</v>
          </cell>
          <cell r="H265">
            <v>20.551387999999996</v>
          </cell>
          <cell r="I265">
            <v>29.799512599999993</v>
          </cell>
        </row>
        <row r="266">
          <cell r="D266">
            <v>88830</v>
          </cell>
          <cell r="E266" t="str">
            <v>BETONEIRA CAPACIDADE NOMINAL DE 400 L, CAPACIDADE DE MISTURA 310 L, MOTOR ELÉTRICO TRIFÁSICO POTÊNCIA DE 2 HP, SEM CARREGADOR - CHP DIURNO. AF_10/2014</v>
          </cell>
          <cell r="F266" t="str">
            <v>CHP</v>
          </cell>
          <cell r="G266">
            <v>0.75</v>
          </cell>
          <cell r="H266" t="str">
            <v>1,26</v>
          </cell>
          <cell r="I266">
            <v>0.94500000000000006</v>
          </cell>
        </row>
        <row r="267">
          <cell r="D267">
            <v>88831</v>
          </cell>
          <cell r="E267" t="str">
            <v>BETONEIRA CAPACIDADE NOMINAL DE 400 L, CAPACIDADE DE MISTURA 310 L, MOTOR ELÉTRICO TRIFÁSICO POTÊNCIA DE 2 HP, SEM CARREGADOR - CHI DIURNO. AF_10/2014</v>
          </cell>
          <cell r="F267" t="str">
            <v>CHI</v>
          </cell>
          <cell r="G267">
            <v>0.7</v>
          </cell>
          <cell r="H267" t="str">
            <v>0,25</v>
          </cell>
          <cell r="I267">
            <v>0.17499999999999999</v>
          </cell>
        </row>
        <row r="268">
          <cell r="D268">
            <v>370</v>
          </cell>
          <cell r="E268" t="str">
            <v>AREIA MEDIA - POSTO JAZIDA/FORNECEDOR (RETIRADO NA JAZIDA, SEM TRANSPORTE)</v>
          </cell>
          <cell r="F268" t="str">
            <v>M3</v>
          </cell>
          <cell r="G268">
            <v>0.73499999999999999</v>
          </cell>
          <cell r="H268" t="str">
            <v>65,00</v>
          </cell>
          <cell r="I268">
            <v>47.774999999999999</v>
          </cell>
        </row>
        <row r="269">
          <cell r="D269">
            <v>1379</v>
          </cell>
          <cell r="E269" t="str">
            <v>CIMENTO PORTLAND COMPOSTO CP II-32</v>
          </cell>
          <cell r="F269" t="str">
            <v>KG</v>
          </cell>
          <cell r="G269">
            <v>388.88</v>
          </cell>
          <cell r="H269" t="str">
            <v>0,51</v>
          </cell>
          <cell r="I269">
            <v>198.3288</v>
          </cell>
        </row>
        <row r="270">
          <cell r="D270">
            <v>4721</v>
          </cell>
          <cell r="E270" t="str">
            <v>PEDRA BRITADA N. 1 (9,5 a 19 MM) POSTO PEDREIRA/FORNECEDOR, SEM FRETE</v>
          </cell>
          <cell r="F270" t="str">
            <v>M3</v>
          </cell>
          <cell r="G270">
            <v>0.58899999999999997</v>
          </cell>
          <cell r="H270" t="str">
            <v>55,00</v>
          </cell>
          <cell r="I270">
            <v>32.394999999999996</v>
          </cell>
        </row>
        <row r="271">
          <cell r="D271" t="str">
            <v>74020/1</v>
          </cell>
          <cell r="E271" t="str">
            <v>ENSAIO DE PAVIMENTO DE CONCRETO</v>
          </cell>
          <cell r="F271" t="str">
            <v>M3</v>
          </cell>
          <cell r="G271" t="str">
            <v/>
          </cell>
          <cell r="I271">
            <v>23.567107</v>
          </cell>
        </row>
        <row r="272">
          <cell r="D272">
            <v>72742</v>
          </cell>
          <cell r="E272" t="str">
            <v>ENSAIO DE RECEBIMENTO E ACEITACAO DE CIMENTO PORTLAND</v>
          </cell>
          <cell r="F272" t="str">
            <v>UN</v>
          </cell>
          <cell r="G272">
            <v>1.4E-2</v>
          </cell>
          <cell r="H272" t="str">
            <v>600,08</v>
          </cell>
          <cell r="I272">
            <v>8.4011200000000006</v>
          </cell>
        </row>
        <row r="273">
          <cell r="D273">
            <v>72743</v>
          </cell>
          <cell r="E273" t="str">
            <v>ENSAIO DE RECEBIMENTO E ACEITACAO DE AGREGADO GRAUDO</v>
          </cell>
          <cell r="F273" t="str">
            <v>UN</v>
          </cell>
          <cell r="G273">
            <v>0.02</v>
          </cell>
          <cell r="H273" t="str">
            <v>300,04</v>
          </cell>
          <cell r="I273">
            <v>6.0008000000000008</v>
          </cell>
        </row>
        <row r="274">
          <cell r="D274" t="str">
            <v>74022/030</v>
          </cell>
          <cell r="E274" t="str">
            <v>ENSAIO DE RESISTENCIA A COMPRESSAO SIMPLES - CONCRETO</v>
          </cell>
          <cell r="F274" t="str">
            <v>UN</v>
          </cell>
          <cell r="G274">
            <v>2.3999999999999998E-3</v>
          </cell>
          <cell r="H274" t="str">
            <v>135,01</v>
          </cell>
          <cell r="I274">
            <v>0.32402399999999992</v>
          </cell>
        </row>
        <row r="275">
          <cell r="D275" t="str">
            <v>74022/032</v>
          </cell>
          <cell r="E275" t="str">
            <v>ENSAIO DE RESISTENCIA A TRACAO NA FLEXAO DE CONCRETO</v>
          </cell>
          <cell r="F275" t="str">
            <v>UN</v>
          </cell>
          <cell r="G275">
            <v>2.3999999999999998E-3</v>
          </cell>
          <cell r="H275" t="str">
            <v>150,02</v>
          </cell>
          <cell r="I275">
            <v>0.36004799999999998</v>
          </cell>
        </row>
        <row r="276">
          <cell r="D276" t="str">
            <v>74022/058</v>
          </cell>
          <cell r="E276" t="str">
            <v>ENSAIO DE ABATIMENTO DO TRONCO DE CONE</v>
          </cell>
          <cell r="F276" t="str">
            <v>UN</v>
          </cell>
          <cell r="G276">
            <v>0.1429</v>
          </cell>
          <cell r="H276" t="str">
            <v>59,35</v>
          </cell>
          <cell r="I276">
            <v>8.4811150000000008</v>
          </cell>
        </row>
        <row r="277">
          <cell r="E277" t="str">
            <v>PAREDES E PAINEIS</v>
          </cell>
        </row>
        <row r="278">
          <cell r="D278">
            <v>87478</v>
          </cell>
          <cell r="E278" t="str">
            <v>ALVENARIA DE VEDAÇÃO DE BLOCOS CERÂMICOS FURADOS NA VERTICAL DE 9X19X39CM (ESPESSURA 9CM) DE PAREDES COM ÁREA LÍQUIDA MAIOR OU IGUAL A 6M² SEM VÃOS E ARGAMASSA DE ASSENTAMENTO COM PREPARO MANUAL. AF_06/2014</v>
          </cell>
          <cell r="F278" t="str">
            <v>M2</v>
          </cell>
          <cell r="G278" t="str">
            <v/>
          </cell>
          <cell r="I278">
            <v>38.208537585936</v>
          </cell>
        </row>
        <row r="279">
          <cell r="D279">
            <v>370</v>
          </cell>
          <cell r="E279" t="str">
            <v>AREIA MEDIA - POSTO JAZIDA/FORNECEDOR (RETIRADO NA JAZIDA, SEM TRANSPORTE)</v>
          </cell>
          <cell r="F279" t="str">
            <v>M3</v>
          </cell>
          <cell r="G279">
            <v>1.3103999999999999E-2</v>
          </cell>
          <cell r="H279" t="str">
            <v>65,00</v>
          </cell>
          <cell r="I279">
            <v>0.85175999999999996</v>
          </cell>
        </row>
        <row r="280">
          <cell r="D280">
            <v>1106</v>
          </cell>
          <cell r="E280" t="str">
            <v>CAL HIDRATADA CH-I PARA ARGAMASSAS</v>
          </cell>
          <cell r="F280" t="str">
            <v>KG</v>
          </cell>
          <cell r="G280">
            <v>1.9649759999999998</v>
          </cell>
          <cell r="H280" t="str">
            <v>0,90</v>
          </cell>
          <cell r="I280">
            <v>1.7684783999999998</v>
          </cell>
        </row>
        <row r="281">
          <cell r="D281">
            <v>1379</v>
          </cell>
          <cell r="E281" t="str">
            <v>CIMENTO PORTLAND COMPOSTO CP II-32</v>
          </cell>
          <cell r="F281" t="str">
            <v>KG</v>
          </cell>
          <cell r="G281">
            <v>1.8831279999999999</v>
          </cell>
          <cell r="H281" t="str">
            <v>0,51</v>
          </cell>
          <cell r="I281">
            <v>0.96039527999999996</v>
          </cell>
        </row>
        <row r="282">
          <cell r="D282">
            <v>88316</v>
          </cell>
          <cell r="E282" t="str">
            <v>SERVENTE COM ENCARGOS COMPLEMENTARES</v>
          </cell>
          <cell r="F282" t="str">
            <v>H</v>
          </cell>
          <cell r="G282">
            <v>0.11824799999999999</v>
          </cell>
          <cell r="H282">
            <v>16.870282</v>
          </cell>
          <cell r="I282">
            <v>1.9948771059359998</v>
          </cell>
        </row>
        <row r="283">
          <cell r="D283">
            <v>88309</v>
          </cell>
          <cell r="E283" t="str">
            <v>PEDREIRO COM ENCARGOS COMPLEMENTARES</v>
          </cell>
          <cell r="F283" t="str">
            <v>H</v>
          </cell>
          <cell r="G283">
            <v>0.48</v>
          </cell>
          <cell r="H283">
            <v>26.849394</v>
          </cell>
          <cell r="I283">
            <v>12.88770912</v>
          </cell>
        </row>
        <row r="284">
          <cell r="D284">
            <v>88316</v>
          </cell>
          <cell r="E284" t="str">
            <v>SERVENTE COM ENCARGOS COMPLEMENTARES</v>
          </cell>
          <cell r="F284" t="str">
            <v>H</v>
          </cell>
          <cell r="G284">
            <v>0.24</v>
          </cell>
          <cell r="H284">
            <v>16.870282</v>
          </cell>
          <cell r="I284">
            <v>4.0488676799999999</v>
          </cell>
        </row>
        <row r="285">
          <cell r="D285">
            <v>34557</v>
          </cell>
          <cell r="E285" t="str">
            <v>TELA DE ACO SOLDADA GALVANIZADA/ZINCADA PARA ALVENARIA, FIO D = *1,20 A 1,70* MM, MALHA 15 X 15 MM, (C X L) *50 X 7,5* CM</v>
          </cell>
          <cell r="F285" t="str">
            <v>M</v>
          </cell>
          <cell r="G285">
            <v>0.42</v>
          </cell>
          <cell r="H285" t="str">
            <v>1,21</v>
          </cell>
          <cell r="I285">
            <v>0.50819999999999999</v>
          </cell>
        </row>
        <row r="286">
          <cell r="D286">
            <v>37395</v>
          </cell>
          <cell r="E286" t="str">
            <v>PINO DE ACO COM FURO, HASTE = 27 MM (ACAO DIRETA)</v>
          </cell>
          <cell r="F286" t="str">
            <v>CENTO</v>
          </cell>
          <cell r="G286">
            <v>5.0000000000000001E-3</v>
          </cell>
          <cell r="H286" t="str">
            <v>47,25</v>
          </cell>
          <cell r="I286">
            <v>0.23625000000000002</v>
          </cell>
        </row>
        <row r="287">
          <cell r="D287">
            <v>37592</v>
          </cell>
          <cell r="E287" t="str">
            <v>BLOCO CERAMICO DE VEDACAO COM FUROS NA VERTICAL, 9 X 19 X 39 CM - 4,5 MPA (NBR 15270)</v>
          </cell>
          <cell r="F287" t="str">
            <v>UN</v>
          </cell>
          <cell r="G287">
            <v>13.35</v>
          </cell>
          <cell r="H287" t="str">
            <v>1,12</v>
          </cell>
          <cell r="I287">
            <v>14.952000000000002</v>
          </cell>
        </row>
        <row r="288">
          <cell r="D288">
            <v>93201</v>
          </cell>
          <cell r="E288" t="str">
            <v>FIXAÇÃO (ENCUNHAMENTO) DE ALVENARIA DE VEDAÇÃO COM ARGAMASSA APLICADA COM COLHER. AF_03/2016</v>
          </cell>
          <cell r="F288" t="str">
            <v>M</v>
          </cell>
          <cell r="G288" t="str">
            <v/>
          </cell>
          <cell r="I288">
            <v>6.0255572946399996</v>
          </cell>
        </row>
        <row r="289">
          <cell r="D289">
            <v>370</v>
          </cell>
          <cell r="E289" t="str">
            <v>AREIA MEDIA - POSTO JAZIDA/FORNECEDOR (RETIRADO NA JAZIDA, SEM TRANSPORTE)</v>
          </cell>
          <cell r="F289" t="str">
            <v>M3</v>
          </cell>
          <cell r="G289">
            <v>4.5850000000000005E-3</v>
          </cell>
          <cell r="H289" t="str">
            <v>65,00</v>
          </cell>
          <cell r="I289">
            <v>0.29802500000000004</v>
          </cell>
        </row>
        <row r="290">
          <cell r="D290">
            <v>1106</v>
          </cell>
          <cell r="E290" t="str">
            <v>CAL HIDRATADA CH-I PARA ARGAMASSAS</v>
          </cell>
          <cell r="F290" t="str">
            <v>KG</v>
          </cell>
          <cell r="G290">
            <v>0.61204500000000006</v>
          </cell>
          <cell r="H290" t="str">
            <v>0,90</v>
          </cell>
          <cell r="I290">
            <v>0.55084050000000007</v>
          </cell>
        </row>
        <row r="291">
          <cell r="D291">
            <v>1379</v>
          </cell>
          <cell r="E291" t="str">
            <v>CIMENTO PORTLAND COMPOSTO CP II-32</v>
          </cell>
          <cell r="F291" t="str">
            <v>KG</v>
          </cell>
          <cell r="G291">
            <v>0.58653000000000011</v>
          </cell>
          <cell r="H291" t="str">
            <v>0,51</v>
          </cell>
          <cell r="I291">
            <v>0.29913030000000007</v>
          </cell>
        </row>
        <row r="292">
          <cell r="D292">
            <v>88316</v>
          </cell>
          <cell r="E292" t="str">
            <v>SERVENTE COM ENCARGOS COMPLEMENTARES</v>
          </cell>
          <cell r="F292" t="str">
            <v>H</v>
          </cell>
          <cell r="G292">
            <v>3.0800000000000003E-3</v>
          </cell>
          <cell r="H292">
            <v>16.870282</v>
          </cell>
          <cell r="I292">
            <v>5.196046856E-2</v>
          </cell>
        </row>
        <row r="293">
          <cell r="D293">
            <v>88377</v>
          </cell>
          <cell r="E293" t="str">
            <v>OPERADOR DE BETONEIRA ESTACIONARIA/MISR=TURADOR COM ENCARGOS COMPLEMENTARES</v>
          </cell>
          <cell r="F293" t="str">
            <v>H</v>
          </cell>
          <cell r="G293">
            <v>1.316E-2</v>
          </cell>
          <cell r="H293">
            <v>20.551387999999996</v>
          </cell>
          <cell r="I293">
            <v>0.27045626607999995</v>
          </cell>
        </row>
        <row r="294">
          <cell r="D294">
            <v>89225</v>
          </cell>
          <cell r="E294" t="str">
            <v>BETONEIRA CAPACIDADE NOMINAL DE 600L, CAPACIDADE DE MISTURA 360L, MOTOR ELÉTRICO POTENCIA DE 4CV, SEM CARREGADOR- CHP DIURNO. AF_11/2014</v>
          </cell>
          <cell r="F294" t="str">
            <v>CHP</v>
          </cell>
          <cell r="G294">
            <v>3.0800000000000003E-3</v>
          </cell>
          <cell r="H294" t="str">
            <v>3,52</v>
          </cell>
          <cell r="I294">
            <v>1.0841600000000002E-2</v>
          </cell>
        </row>
        <row r="295">
          <cell r="D295">
            <v>89226</v>
          </cell>
          <cell r="E295" t="str">
            <v>BETONEIRA CAPACIDADE NOMINAL DE 600L, CAPACIDADE DE MISTURA 360L, MOTOR ELÉTRICO POTENCIA DE 4CV, SEM CARREGADOR- CHI DIURNO. AF_11/2015</v>
          </cell>
          <cell r="F295" t="str">
            <v>CHI</v>
          </cell>
          <cell r="G295">
            <v>1.008E-2</v>
          </cell>
          <cell r="H295" t="str">
            <v>1,07</v>
          </cell>
          <cell r="I295">
            <v>1.0785600000000001E-2</v>
          </cell>
        </row>
        <row r="296">
          <cell r="D296">
            <v>88309</v>
          </cell>
          <cell r="E296" t="str">
            <v>PEDREIRO COM ENCARGOS COMPLEMENTARES</v>
          </cell>
          <cell r="F296" t="str">
            <v>H</v>
          </cell>
          <cell r="G296">
            <v>0.15</v>
          </cell>
          <cell r="H296">
            <v>26.849394</v>
          </cell>
          <cell r="I296">
            <v>4.0274090999999999</v>
          </cell>
        </row>
        <row r="297">
          <cell r="D297">
            <v>88316</v>
          </cell>
          <cell r="E297" t="str">
            <v>SERVENTE COM ENCARGOS COMPLEMENTARES</v>
          </cell>
          <cell r="F297" t="str">
            <v>H</v>
          </cell>
          <cell r="G297">
            <v>0.03</v>
          </cell>
          <cell r="H297">
            <v>16.870282</v>
          </cell>
          <cell r="I297">
            <v>0.50610845999999998</v>
          </cell>
        </row>
        <row r="298">
          <cell r="D298">
            <v>93183</v>
          </cell>
          <cell r="E298" t="str">
            <v>VERGA PRÉ-MOLDADA PARA JANELAS COM MAIS DE 1,5 M DE VÃO. AF_03/2016</v>
          </cell>
          <cell r="F298" t="str">
            <v>M</v>
          </cell>
          <cell r="G298" t="str">
            <v/>
          </cell>
          <cell r="I298">
            <v>35.488845305776003</v>
          </cell>
        </row>
        <row r="299">
          <cell r="D299">
            <v>370</v>
          </cell>
          <cell r="E299" t="str">
            <v>AREIA MEDIA - POSTO JAZIDA/FORNECEDOR (RETIRADO NA JAZIDA, SEM TRANSPORTE)</v>
          </cell>
          <cell r="F299" t="str">
            <v>M3</v>
          </cell>
          <cell r="G299">
            <v>2.4889999999999999E-3</v>
          </cell>
          <cell r="H299" t="str">
            <v>65,00</v>
          </cell>
          <cell r="I299">
            <v>0.16178499999999998</v>
          </cell>
        </row>
        <row r="300">
          <cell r="D300">
            <v>1106</v>
          </cell>
          <cell r="E300" t="str">
            <v>CAL HIDRATADA CH-I PARA ARGAMASSAS</v>
          </cell>
          <cell r="F300" t="str">
            <v>KG</v>
          </cell>
          <cell r="G300">
            <v>0.33225300000000002</v>
          </cell>
          <cell r="H300" t="str">
            <v>0,90</v>
          </cell>
          <cell r="I300">
            <v>0.29902770000000001</v>
          </cell>
        </row>
        <row r="301">
          <cell r="D301">
            <v>1379</v>
          </cell>
          <cell r="E301" t="str">
            <v>CIMENTO PORTLAND COMPOSTO CP II-32</v>
          </cell>
          <cell r="F301" t="str">
            <v>KG</v>
          </cell>
          <cell r="G301">
            <v>0.31840200000000002</v>
          </cell>
          <cell r="H301" t="str">
            <v>0,51</v>
          </cell>
          <cell r="I301">
            <v>0.16238502000000002</v>
          </cell>
        </row>
        <row r="302">
          <cell r="D302">
            <v>88316</v>
          </cell>
          <cell r="E302" t="str">
            <v>SERVENTE COM ENCARGOS COMPLEMENTARES</v>
          </cell>
          <cell r="F302" t="str">
            <v>H</v>
          </cell>
          <cell r="G302">
            <v>1.6720000000000001E-3</v>
          </cell>
          <cell r="H302">
            <v>16.870282</v>
          </cell>
          <cell r="I302">
            <v>2.8207111504000001E-2</v>
          </cell>
        </row>
        <row r="303">
          <cell r="D303">
            <v>88377</v>
          </cell>
          <cell r="E303" t="str">
            <v>OPERADOR DE BETONEIRA ESTACIONARIA/MISR=TURADOR COM ENCARGOS COMPLEMENTARES</v>
          </cell>
          <cell r="F303" t="str">
            <v>H</v>
          </cell>
          <cell r="G303">
            <v>7.1439999999999993E-3</v>
          </cell>
          <cell r="H303">
            <v>20.551387999999996</v>
          </cell>
          <cell r="I303">
            <v>0.14681911587199994</v>
          </cell>
        </row>
        <row r="304">
          <cell r="D304">
            <v>89225</v>
          </cell>
          <cell r="E304" t="str">
            <v>BETONEIRA CAPACIDADE NOMINAL DE 600L, CAPACIDADE DE MISTURA 360L, MOTOR ELÉTRICO POTENCIA DE 4CV, SEM CARREGADOR- CHP DIURNO. AF_11/2014</v>
          </cell>
          <cell r="F304" t="str">
            <v>CHP</v>
          </cell>
          <cell r="G304">
            <v>1.6720000000000001E-3</v>
          </cell>
          <cell r="H304" t="str">
            <v>3,52</v>
          </cell>
          <cell r="I304">
            <v>5.8854400000000005E-3</v>
          </cell>
        </row>
        <row r="305">
          <cell r="D305">
            <v>89226</v>
          </cell>
          <cell r="E305" t="str">
            <v>BETONEIRA CAPACIDADE NOMINAL DE 600L, CAPACIDADE DE MISTURA 360L, MOTOR ELÉTRICO POTENCIA DE 4CV, SEM CARREGADOR- CHI DIURNO. AF_11/2015</v>
          </cell>
          <cell r="F305" t="str">
            <v>CHI</v>
          </cell>
          <cell r="G305">
            <v>5.4719999999999994E-3</v>
          </cell>
          <cell r="H305" t="str">
            <v>1,07</v>
          </cell>
          <cell r="I305">
            <v>5.8550399999999997E-3</v>
          </cell>
        </row>
        <row r="306">
          <cell r="D306">
            <v>88309</v>
          </cell>
          <cell r="E306" t="str">
            <v>PEDREIRO COM ENCARGOS COMPLEMENTARES</v>
          </cell>
          <cell r="F306" t="str">
            <v>H</v>
          </cell>
          <cell r="G306">
            <v>6.8000000000000005E-2</v>
          </cell>
          <cell r="H306">
            <v>26.849394</v>
          </cell>
          <cell r="I306">
            <v>1.8257587920000002</v>
          </cell>
        </row>
        <row r="307">
          <cell r="D307">
            <v>88316</v>
          </cell>
          <cell r="E307" t="str">
            <v>SERVENTE COM ENCARGOS COMPLEMENTARES</v>
          </cell>
          <cell r="F307" t="str">
            <v>H</v>
          </cell>
          <cell r="G307">
            <v>9.4E-2</v>
          </cell>
          <cell r="H307">
            <v>16.870282</v>
          </cell>
          <cell r="I307">
            <v>1.5858065079999999</v>
          </cell>
        </row>
        <row r="308">
          <cell r="D308">
            <v>92270</v>
          </cell>
          <cell r="E308" t="str">
            <v>FABRICAÇÃO DE FÔRMA PARA VIGAS, COM MADEIRA SERRADA, E = 25 MM. AF_12/2015</v>
          </cell>
          <cell r="F308" t="str">
            <v>M2</v>
          </cell>
          <cell r="G308">
            <v>0.217</v>
          </cell>
          <cell r="H308" t="str">
            <v>86,98</v>
          </cell>
          <cell r="I308">
            <v>18.874660000000002</v>
          </cell>
        </row>
        <row r="309">
          <cell r="D309">
            <v>92793</v>
          </cell>
          <cell r="E309" t="str">
            <v>CORTE E DOBRA DE AÇO CA-50, DIÂMETRO DE 8.0 MM, UTILIZADO EM ESTRUTURAS DIVERSAS, EXCETO LAJES. AF_12/2015</v>
          </cell>
          <cell r="F309" t="str">
            <v>KG</v>
          </cell>
          <cell r="G309">
            <v>0.79</v>
          </cell>
          <cell r="H309" t="str">
            <v>5,21</v>
          </cell>
          <cell r="I309">
            <v>4.1158999999999999</v>
          </cell>
        </row>
        <row r="310">
          <cell r="D310">
            <v>370</v>
          </cell>
          <cell r="E310" t="str">
            <v>AREIA MEDIA - POSTO JAZIDA/FORNECEDOR (RETIRADO NA JAZIDA, SEM TRANSPORTE)</v>
          </cell>
          <cell r="F310" t="str">
            <v>M3</v>
          </cell>
          <cell r="G310">
            <v>1.8960000000000001E-2</v>
          </cell>
          <cell r="H310" t="str">
            <v>65,00</v>
          </cell>
          <cell r="I310">
            <v>1.2324000000000002</v>
          </cell>
        </row>
        <row r="311">
          <cell r="D311">
            <v>1379</v>
          </cell>
          <cell r="E311" t="str">
            <v>CIMENTO PORTLAND COMPOSTO CP II-32</v>
          </cell>
          <cell r="F311" t="str">
            <v>KG</v>
          </cell>
          <cell r="G311">
            <v>7.803840000000001</v>
          </cell>
          <cell r="H311" t="str">
            <v>0,51</v>
          </cell>
          <cell r="I311">
            <v>3.9799584000000006</v>
          </cell>
        </row>
        <row r="312">
          <cell r="D312">
            <v>4721</v>
          </cell>
          <cell r="E312" t="str">
            <v>PEDRA BRITADA N.1 ( 9,5 A 19MM) POSTO PEDREIRA/FORNECEDOR, SEM FRETE</v>
          </cell>
          <cell r="F312" t="str">
            <v>M3</v>
          </cell>
          <cell r="G312">
            <v>1.4184E-2</v>
          </cell>
          <cell r="H312" t="str">
            <v>55,00</v>
          </cell>
          <cell r="I312">
            <v>0.78012000000000004</v>
          </cell>
        </row>
        <row r="313">
          <cell r="D313">
            <v>88316</v>
          </cell>
          <cell r="E313" t="str">
            <v>SERVENTE COM ENCARGOS COMPLEMENTARES</v>
          </cell>
          <cell r="F313" t="str">
            <v>H</v>
          </cell>
          <cell r="G313">
            <v>4.8719999999999999E-2</v>
          </cell>
          <cell r="H313">
            <v>16.870282</v>
          </cell>
          <cell r="I313">
            <v>0.82192013903999994</v>
          </cell>
        </row>
        <row r="314">
          <cell r="D314">
            <v>88377</v>
          </cell>
          <cell r="E314" t="str">
            <v>OPERADOR DE BETONEIRA ESTACIONARIA/MISR=TURADOR COM ENCARGOS COMPLEMENTARES</v>
          </cell>
          <cell r="F314" t="str">
            <v>H</v>
          </cell>
          <cell r="G314">
            <v>3.0720000000000001E-2</v>
          </cell>
          <cell r="H314">
            <v>20.551387999999996</v>
          </cell>
          <cell r="I314">
            <v>0.6313386393599999</v>
          </cell>
        </row>
        <row r="315">
          <cell r="D315">
            <v>89225</v>
          </cell>
          <cell r="E315" t="str">
            <v>BETONEIRA CAPACIDADE NOMINAL DE 600L, CAPACIDADE DE MISTURA 360L, MOTOR ELÉTRICO POTENCIA DE 4CV, SEM CARREGADOR- CHP DIURNO. AF_11/2014</v>
          </cell>
          <cell r="F315" t="str">
            <v>CHP</v>
          </cell>
          <cell r="G315">
            <v>1.584E-2</v>
          </cell>
          <cell r="H315" t="str">
            <v>3,52</v>
          </cell>
          <cell r="I315">
            <v>5.5756800000000002E-2</v>
          </cell>
        </row>
        <row r="316">
          <cell r="D316">
            <v>89226</v>
          </cell>
          <cell r="E316" t="str">
            <v>BETONEIRA CAPACIDADE NOMINAL DE 600L, CAPACIDADE DE MISTURA 360L, MOTOR ELÉTRICO POTENCIA DE 4CV, SEM CARREGADOR- CHI DIURNO. AF_11/2015</v>
          </cell>
          <cell r="F316" t="str">
            <v>CHI</v>
          </cell>
          <cell r="G316">
            <v>1.4880000000000001E-2</v>
          </cell>
          <cell r="H316" t="str">
            <v>1,07</v>
          </cell>
          <cell r="I316">
            <v>1.5921600000000001E-2</v>
          </cell>
        </row>
        <row r="317">
          <cell r="D317">
            <v>2692</v>
          </cell>
          <cell r="E317" t="str">
            <v>DESMOLDANTE PROTETOR PARA FORMAS DE MADEIRA, DE BASE OLEOSA EMULSIONADA EM AGUA</v>
          </cell>
          <cell r="F317" t="str">
            <v>L</v>
          </cell>
          <cell r="G317">
            <v>7.0000000000000001E-3</v>
          </cell>
          <cell r="H317" t="str">
            <v>5,62</v>
          </cell>
          <cell r="I317">
            <v>3.934E-2</v>
          </cell>
        </row>
        <row r="318">
          <cell r="D318">
            <v>40215</v>
          </cell>
          <cell r="E318" t="str">
            <v>ESPACADOR / DISTANCIADOR EM PLASTICO (COLETADO CAIXA)</v>
          </cell>
          <cell r="F318" t="str">
            <v>UN</v>
          </cell>
          <cell r="G318">
            <v>6</v>
          </cell>
          <cell r="H318">
            <v>0.12</v>
          </cell>
          <cell r="I318">
            <v>0.72</v>
          </cell>
        </row>
        <row r="319">
          <cell r="E319" t="str">
            <v>COBERTURA</v>
          </cell>
        </row>
        <row r="320">
          <cell r="D320">
            <v>9296</v>
          </cell>
          <cell r="E320" t="str">
            <v>CALHA EM CONCRETO ARMADO, CONFORME PROJETO LARG. 50 CM E ALTURA 25 CM</v>
          </cell>
          <cell r="F320" t="str">
            <v>M</v>
          </cell>
          <cell r="I320">
            <v>366.71717319999993</v>
          </cell>
        </row>
        <row r="321">
          <cell r="D321">
            <v>68</v>
          </cell>
          <cell r="E321" t="str">
            <v>REATERRO MANUAL DE VALAS COM ESPELHAMENTO E COMPACTAÇÃO UTILIZANDO COMPACTADOR PLACA VIBRATÓRIA, SEM CONTROLE DO GRAU DE COMPACTAÇÃO</v>
          </cell>
          <cell r="F321" t="str">
            <v>M3</v>
          </cell>
          <cell r="G321">
            <v>0.1</v>
          </cell>
          <cell r="H321">
            <v>9.1999999999999993</v>
          </cell>
          <cell r="I321">
            <v>0.91999999999999993</v>
          </cell>
        </row>
        <row r="322">
          <cell r="D322">
            <v>124</v>
          </cell>
          <cell r="E322" t="str">
            <v>CONCRETO SIMPLES FABRICADO NA OBRA, FCK=13,5 MPA, (B1/B2), SEM LANÇAMENTO E ADENSAMENTO</v>
          </cell>
          <cell r="F322" t="str">
            <v>M3</v>
          </cell>
          <cell r="G322">
            <v>0.05</v>
          </cell>
          <cell r="H322">
            <v>313.95999999999998</v>
          </cell>
          <cell r="I322">
            <v>15.698</v>
          </cell>
        </row>
        <row r="323">
          <cell r="D323">
            <v>7692</v>
          </cell>
          <cell r="E323" t="str">
            <v>LANÇAMENTO DE CONCRETO SIMPLES FABRICADO NA OBRA, INCLUSIVE ADENSAMENTO E ACABAMENTO EM PEÇAS DE SUPERESTRUTURA</v>
          </cell>
          <cell r="F323" t="str">
            <v>M3</v>
          </cell>
          <cell r="G323">
            <v>0.05</v>
          </cell>
          <cell r="H323">
            <v>32.92</v>
          </cell>
          <cell r="I323">
            <v>1.6460000000000001</v>
          </cell>
        </row>
        <row r="324">
          <cell r="D324">
            <v>115</v>
          </cell>
          <cell r="E324" t="str">
            <v>FORMA PLANA PARA ESTRUTURAS, EM COMPENSADO RESINADO DE 12MM, 02 USOS, INCLUSIVE ESCORAMENTO - REVISADA 07.2015</v>
          </cell>
          <cell r="F324" t="str">
            <v>M2</v>
          </cell>
          <cell r="G324">
            <v>0.5</v>
          </cell>
          <cell r="H324">
            <v>79.97</v>
          </cell>
          <cell r="I324">
            <v>39.984999999999999</v>
          </cell>
        </row>
        <row r="325">
          <cell r="D325">
            <v>140</v>
          </cell>
          <cell r="E325" t="str">
            <v>AÇO CA - 50 Ø 6,3 A 12,5MM. INCLUSIVE CORTE, DOBRAGEM, MONTAGEM E COLOCAÇÃO DE FERRAGENS NAS FORMAS, PARA SUPERESTRUTURAS E FUNDAÇÕES</v>
          </cell>
          <cell r="F325" t="str">
            <v>KG</v>
          </cell>
          <cell r="G325">
            <v>4</v>
          </cell>
          <cell r="H325">
            <v>6.3</v>
          </cell>
          <cell r="I325">
            <v>25.2</v>
          </cell>
        </row>
        <row r="326">
          <cell r="D326">
            <v>155</v>
          </cell>
          <cell r="E326" t="str">
            <v>ALVENARIA TIJOLO CERAMICO MACIÇO ( 4 X 9 X 17), ESP= 0,09M (SINGELA), COM ARGAMASSA TRAÇO T5 - 1:2:8 (CIMENTO/CAL/AREIA) COM JUNTA DE 2,0CM</v>
          </cell>
          <cell r="F326" t="str">
            <v>M2</v>
          </cell>
          <cell r="G326">
            <v>1</v>
          </cell>
          <cell r="H326">
            <v>73.55</v>
          </cell>
          <cell r="I326">
            <v>73.55</v>
          </cell>
        </row>
        <row r="327">
          <cell r="D327">
            <v>1964</v>
          </cell>
          <cell r="E327" t="str">
            <v>IMPERMEABILIZAÇÃO COM MANTA ASFALTICA 3MM, CLASSE 2, ESTRUDADA COM REFORÇO DE NÃO TECIDO DE POLIESTER, INCLUSIVE APLICAÇÃO DE 1 DEMÃO DE PRIMER E PROTEÇÃO MECANICA TRAÇO 1:3</v>
          </cell>
          <cell r="F327" t="str">
            <v>M2</v>
          </cell>
          <cell r="G327">
            <v>1.4</v>
          </cell>
          <cell r="H327">
            <v>45.46</v>
          </cell>
          <cell r="I327">
            <v>63.643999999999998</v>
          </cell>
        </row>
        <row r="328">
          <cell r="D328">
            <v>2497</v>
          </cell>
          <cell r="E328" t="str">
            <v>ESCAVAÇÃO MANUAL DE VALA OU CAVA  EM MATERIAL DE 1° CATEGORIA, PROFUNDIDADE ATÉ 1,50M</v>
          </cell>
          <cell r="F328" t="str">
            <v>M3</v>
          </cell>
          <cell r="G328">
            <v>0.24</v>
          </cell>
          <cell r="H328">
            <v>34.92</v>
          </cell>
          <cell r="I328">
            <v>8.3808000000000007</v>
          </cell>
        </row>
        <row r="329">
          <cell r="D329">
            <v>2656</v>
          </cell>
          <cell r="E329" t="str">
            <v>LASTRO DE BRITA 1</v>
          </cell>
          <cell r="F329" t="str">
            <v>M3</v>
          </cell>
          <cell r="G329">
            <v>1</v>
          </cell>
          <cell r="H329">
            <v>96.46</v>
          </cell>
          <cell r="I329">
            <v>96.46</v>
          </cell>
        </row>
        <row r="330">
          <cell r="D330">
            <v>88309</v>
          </cell>
          <cell r="E330" t="str">
            <v>PEDREIRO COM ENCARGOS COMPLEMENTARES</v>
          </cell>
          <cell r="F330" t="str">
            <v>H</v>
          </cell>
          <cell r="G330">
            <v>0.1</v>
          </cell>
          <cell r="H330">
            <v>26.849394</v>
          </cell>
          <cell r="I330">
            <v>2.6849394000000002</v>
          </cell>
        </row>
        <row r="331">
          <cell r="D331">
            <v>88316</v>
          </cell>
          <cell r="E331" t="str">
            <v>SERVENTE COM ENCARGOS COMPLEMENTARES</v>
          </cell>
          <cell r="F331" t="str">
            <v>H</v>
          </cell>
          <cell r="G331">
            <v>0.1</v>
          </cell>
          <cell r="H331">
            <v>16.870282</v>
          </cell>
          <cell r="I331">
            <v>1.6870282000000001</v>
          </cell>
        </row>
        <row r="332">
          <cell r="D332">
            <v>1903</v>
          </cell>
          <cell r="E332" t="str">
            <v>ARGAMASSA CIMENTO E AREIA TRAÇO T-1 (1:3)- 1 SACO CIMENTO 50KG/ 3 PADIOLAS AREIA DIM. 0,35 X 0,45 X 0,23M - CONFECÇÃO MECANICA E TRANSPORTE</v>
          </cell>
          <cell r="F332" t="str">
            <v>M3</v>
          </cell>
          <cell r="G332">
            <v>5.0000000000000001E-3</v>
          </cell>
          <cell r="H332" t="str">
            <v>339,4</v>
          </cell>
          <cell r="I332">
            <v>1.6969999999999998</v>
          </cell>
        </row>
        <row r="333">
          <cell r="D333">
            <v>88309</v>
          </cell>
          <cell r="E333" t="str">
            <v>PEDREIRO COM ENCARGOS COMPLEMENTARES</v>
          </cell>
          <cell r="F333" t="str">
            <v>H</v>
          </cell>
          <cell r="G333">
            <v>0.6</v>
          </cell>
          <cell r="H333">
            <v>26.849394</v>
          </cell>
          <cell r="I333">
            <v>16.109636399999999</v>
          </cell>
        </row>
        <row r="334">
          <cell r="D334">
            <v>88316</v>
          </cell>
          <cell r="E334" t="str">
            <v>SERVENTE COM ENCARGOS COMPLEMENTARES</v>
          </cell>
          <cell r="F334" t="str">
            <v>H</v>
          </cell>
          <cell r="G334">
            <v>0.6</v>
          </cell>
          <cell r="H334">
            <v>16.870282</v>
          </cell>
          <cell r="I334">
            <v>10.1221692</v>
          </cell>
        </row>
        <row r="335">
          <cell r="D335">
            <v>1905</v>
          </cell>
          <cell r="E335" t="str">
            <v>ARGAMASSA CIMENTO E AREIA TRAÇO T-1(1:3), COM ADITIVO VEDACIT OU SIMILAR- 1 SACO CIMENTO 50KG/ 3 PADIOLAS AREIA DIM. 0,35 X 0,45 X 0,23M/ 2KG ADITIVO VEDACIT - CONFECÇÃO MECANICA E TRANSPORTE</v>
          </cell>
          <cell r="F335" t="str">
            <v>M3</v>
          </cell>
          <cell r="G335">
            <v>0.02</v>
          </cell>
          <cell r="H335">
            <v>446.63</v>
          </cell>
          <cell r="I335">
            <v>8.9326000000000008</v>
          </cell>
        </row>
        <row r="336">
          <cell r="D336">
            <v>71623</v>
          </cell>
          <cell r="E336" t="str">
            <v>CHAPIM DE CONCRETO APARENTE COM ACABAMENTO DESEMPENADO, FORMA DE COMPENSADO PLASTIFICADO (MADEIRIT) DE 14 X 10 CM, FUNDIDO NO LOCAL.</v>
          </cell>
          <cell r="F336" t="str">
            <v>M</v>
          </cell>
          <cell r="G336" t="str">
            <v/>
          </cell>
          <cell r="I336">
            <v>32.787127887399997</v>
          </cell>
        </row>
        <row r="337">
          <cell r="D337">
            <v>88262</v>
          </cell>
          <cell r="E337" t="str">
            <v>CARPINTEIRO DE FORMAS COM ENCARGOS COMPLEMENTARES</v>
          </cell>
          <cell r="F337" t="str">
            <v>H</v>
          </cell>
          <cell r="G337">
            <v>0.13</v>
          </cell>
          <cell r="H337">
            <v>28.175289999999997</v>
          </cell>
          <cell r="I337">
            <v>3.6627876999999995</v>
          </cell>
        </row>
        <row r="338">
          <cell r="D338">
            <v>88309</v>
          </cell>
          <cell r="E338" t="str">
            <v>PEDREIRO COM ENCARGOS COMPLEMENTARES</v>
          </cell>
          <cell r="F338" t="str">
            <v>H</v>
          </cell>
          <cell r="G338">
            <v>0.3</v>
          </cell>
          <cell r="H338">
            <v>26.849394</v>
          </cell>
          <cell r="I338">
            <v>8.0548181999999997</v>
          </cell>
        </row>
        <row r="339">
          <cell r="D339">
            <v>88316</v>
          </cell>
          <cell r="E339" t="str">
            <v>SERVENTE COM ENCARGOS COMPLEMENTARES</v>
          </cell>
          <cell r="F339" t="str">
            <v>H</v>
          </cell>
          <cell r="G339">
            <v>0.45</v>
          </cell>
          <cell r="H339">
            <v>16.870282</v>
          </cell>
          <cell r="I339">
            <v>7.5916268999999996</v>
          </cell>
        </row>
        <row r="340">
          <cell r="D340">
            <v>370</v>
          </cell>
          <cell r="E340" t="str">
            <v>AREIA MEDIA - POSTO JAZIDA/FORNECEDOR (RETIRADO NA JAZIDA, SEM TRANSPORTE)</v>
          </cell>
          <cell r="F340" t="str">
            <v>M3</v>
          </cell>
          <cell r="G340">
            <v>1.1745999999999999E-2</v>
          </cell>
          <cell r="H340" t="str">
            <v>65,00</v>
          </cell>
          <cell r="I340">
            <v>0.76349</v>
          </cell>
        </row>
        <row r="341">
          <cell r="D341">
            <v>1379</v>
          </cell>
          <cell r="E341" t="str">
            <v>CIMENTO PORTLAND COMPOSTO CP II-32</v>
          </cell>
          <cell r="F341" t="str">
            <v>KG</v>
          </cell>
          <cell r="G341">
            <v>3.83684</v>
          </cell>
          <cell r="H341" t="str">
            <v>0,51</v>
          </cell>
          <cell r="I341">
            <v>1.9567884</v>
          </cell>
        </row>
        <row r="342">
          <cell r="D342">
            <v>4721</v>
          </cell>
          <cell r="E342" t="str">
            <v>PEDRA BRITADA N.1 ( 9,5 A 19MM) POSTO PEDREIRA/FORNECEDOR, SEM FRETE</v>
          </cell>
          <cell r="F342" t="str">
            <v>M3</v>
          </cell>
          <cell r="G342">
            <v>8.1339999999999989E-3</v>
          </cell>
          <cell r="H342" t="str">
            <v>55,00</v>
          </cell>
          <cell r="I342">
            <v>0.44736999999999993</v>
          </cell>
        </row>
        <row r="343">
          <cell r="D343">
            <v>88316</v>
          </cell>
          <cell r="E343" t="str">
            <v>SERVENTE COM ENCARGOS COMPLEMENTARES</v>
          </cell>
          <cell r="F343" t="str">
            <v>H</v>
          </cell>
          <cell r="G343">
            <v>2.8419999999999997E-2</v>
          </cell>
          <cell r="H343">
            <v>16.870282</v>
          </cell>
          <cell r="I343">
            <v>0.47945341443999995</v>
          </cell>
        </row>
        <row r="344">
          <cell r="D344">
            <v>88377</v>
          </cell>
          <cell r="E344" t="str">
            <v>OPERADOR DE BETONEIRA ESTACIONARIA/MISR=TURADOR COM ENCARGOS COMPLEMENTARES</v>
          </cell>
          <cell r="F344" t="str">
            <v>H</v>
          </cell>
          <cell r="G344">
            <v>1.7920000000000002E-2</v>
          </cell>
          <cell r="H344">
            <v>20.551387999999996</v>
          </cell>
          <cell r="I344">
            <v>0.36828087295999995</v>
          </cell>
        </row>
        <row r="345">
          <cell r="D345">
            <v>89225</v>
          </cell>
          <cell r="E345" t="str">
            <v>BETONEIRA CAPACIDADE NOMINAL DE 600L, CAPACIDADE DE MISTURA 360L, MOTOR ELÉTRICO POTENCIA DE 4CV, SEM CARREGADOR- CHP DIURNO. AF_11/2014</v>
          </cell>
          <cell r="F345" t="str">
            <v>CHP</v>
          </cell>
          <cell r="G345">
            <v>9.2399999999999999E-3</v>
          </cell>
          <cell r="H345" t="str">
            <v>3,52</v>
          </cell>
          <cell r="I345">
            <v>3.25248E-2</v>
          </cell>
        </row>
        <row r="346">
          <cell r="D346">
            <v>89226</v>
          </cell>
          <cell r="E346" t="str">
            <v>BETONEIRA CAPACIDADE NOMINAL DE 600L, CAPACIDADE DE MISTURA 360L, MOTOR ELÉTRICO POTENCIA DE 4CV, SEM CARREGADOR- CHI DIURNO. AF_11/2015</v>
          </cell>
          <cell r="F346" t="str">
            <v>CHI</v>
          </cell>
          <cell r="G346">
            <v>8.6800000000000002E-3</v>
          </cell>
          <cell r="H346" t="str">
            <v>1,07</v>
          </cell>
          <cell r="I346">
            <v>9.2876E-3</v>
          </cell>
        </row>
        <row r="347">
          <cell r="D347">
            <v>337</v>
          </cell>
          <cell r="E347" t="str">
            <v>ARAME RECOZIDO 18 BWG, 1,25 MM (0,01 KG/M)</v>
          </cell>
          <cell r="F347" t="str">
            <v>KG</v>
          </cell>
          <cell r="G347">
            <v>0.02</v>
          </cell>
          <cell r="H347" t="str">
            <v>9,50</v>
          </cell>
          <cell r="I347">
            <v>0.19</v>
          </cell>
        </row>
        <row r="348">
          <cell r="D348">
            <v>1346</v>
          </cell>
          <cell r="E348" t="str">
            <v>CHAPA DE MADEIRA COMPENSADA PLASTIFICADA PARA FORMA DE CONCRETO, DE 2,20 x 1,10 M, E = 10 MM</v>
          </cell>
          <cell r="F348" t="str">
            <v>M2</v>
          </cell>
          <cell r="G348">
            <v>0.2</v>
          </cell>
          <cell r="H348" t="str">
            <v>21,42</v>
          </cell>
          <cell r="I348">
            <v>4.2840000000000007</v>
          </cell>
        </row>
        <row r="349">
          <cell r="D349">
            <v>5075</v>
          </cell>
          <cell r="E349" t="str">
            <v>PREGO DE ACO POLIDO COM CABECA 18 X 30 (2 3/4 X 10)</v>
          </cell>
          <cell r="F349" t="str">
            <v>KG</v>
          </cell>
          <cell r="G349">
            <v>0.02</v>
          </cell>
          <cell r="H349" t="str">
            <v>8,11</v>
          </cell>
          <cell r="I349">
            <v>0.16219999999999998</v>
          </cell>
        </row>
        <row r="350">
          <cell r="D350">
            <v>6189</v>
          </cell>
          <cell r="E350" t="str">
            <v>TABUA MADEIRA 2A QUALIDADE 2,5 X 30,0CM (1 X 12") NAO APARELHADA</v>
          </cell>
          <cell r="F350" t="str">
            <v>M</v>
          </cell>
          <cell r="G350">
            <v>0.13</v>
          </cell>
          <cell r="H350" t="str">
            <v>18,97</v>
          </cell>
          <cell r="I350">
            <v>2.4661</v>
          </cell>
        </row>
        <row r="351">
          <cell r="D351">
            <v>10567</v>
          </cell>
          <cell r="E351" t="str">
            <v>TABUA MADEIRA 3A QUALIDADE 2,5 X 23,0CM (1 X 9") NAO APARELHADA</v>
          </cell>
          <cell r="F351" t="str">
            <v>M</v>
          </cell>
          <cell r="G351">
            <v>0.18</v>
          </cell>
          <cell r="H351" t="str">
            <v>12,88</v>
          </cell>
          <cell r="I351">
            <v>2.3184</v>
          </cell>
        </row>
        <row r="352">
          <cell r="D352">
            <v>92565</v>
          </cell>
          <cell r="E352" t="str">
            <v>FABRICAÇÃO E INSTALAÇÃO DE ESTRUTURA PONTALETADA DE MADEIRA NÃO APARELHADA PARA TELHADOS COM ATÉ 2 ÁGUAS E PARA TELHA CERÂMICA OU DE CONCRETO, INCLUSO TRANSPORTE VERTICAL. AF_12/2015</v>
          </cell>
          <cell r="F352" t="str">
            <v>M2</v>
          </cell>
          <cell r="G352" t="str">
            <v/>
          </cell>
          <cell r="I352">
            <v>30.816889757999999</v>
          </cell>
        </row>
        <row r="353">
          <cell r="D353">
            <v>88239</v>
          </cell>
          <cell r="E353" t="str">
            <v>AJUDANTE DE CARPINTEIRO COM ENCARGOS COMPLEMENTARES</v>
          </cell>
          <cell r="F353" t="str">
            <v>H</v>
          </cell>
          <cell r="G353">
            <v>0.13800000000000001</v>
          </cell>
          <cell r="H353">
            <v>21.476025999999997</v>
          </cell>
          <cell r="I353">
            <v>2.9636915880000001</v>
          </cell>
        </row>
        <row r="354">
          <cell r="D354">
            <v>88262</v>
          </cell>
          <cell r="E354" t="str">
            <v>CARPINTEIRO DE FORMAS COM ENCARGOS COMPLEMENTARES</v>
          </cell>
          <cell r="F354" t="str">
            <v>H</v>
          </cell>
          <cell r="G354">
            <v>0.373</v>
          </cell>
          <cell r="H354">
            <v>28.175289999999997</v>
          </cell>
          <cell r="I354">
            <v>10.50938317</v>
          </cell>
        </row>
        <row r="355">
          <cell r="D355">
            <v>93281</v>
          </cell>
          <cell r="E355" t="str">
            <v>GUINCHO ELÉTRICO DE COLUNA, CAPACIDADE 400 KG, COM MOTO FREIO, MOTOR TRIFÁSICO DE 1,25 CV - CHP DIURNO. AF_03/2016</v>
          </cell>
          <cell r="F355" t="str">
            <v>CHP</v>
          </cell>
          <cell r="G355">
            <v>7.0000000000000001E-3</v>
          </cell>
          <cell r="H355" t="str">
            <v>18,61</v>
          </cell>
          <cell r="I355">
            <v>0.13027</v>
          </cell>
        </row>
        <row r="356">
          <cell r="D356">
            <v>93282</v>
          </cell>
          <cell r="E356" t="str">
            <v>GUINCHO ELÉTRICO DE COLUNA, CAPACIDADE 400 KG, COM MOTO FREIO, MOTOR TRIFÁSICO DE 1,25 CV - CHI DIURNO. AF_03/2016</v>
          </cell>
          <cell r="F356" t="str">
            <v>CHI</v>
          </cell>
          <cell r="G356">
            <v>1.03E-2</v>
          </cell>
          <cell r="H356" t="str">
            <v>17,85</v>
          </cell>
          <cell r="I356">
            <v>0.18385500000000002</v>
          </cell>
        </row>
        <row r="357">
          <cell r="D357">
            <v>4425</v>
          </cell>
          <cell r="E357" t="str">
            <v>VIGA DE MADEIRA NAO APARELHADA 6 X 12 CM, MACARANDUBA, ANGELIM OU EQUIVALENTE DA REGIAO</v>
          </cell>
          <cell r="F357" t="str">
            <v>M</v>
          </cell>
          <cell r="G357">
            <v>0.222</v>
          </cell>
          <cell r="H357" t="str">
            <v>19,83</v>
          </cell>
          <cell r="I357">
            <v>4.4022600000000001</v>
          </cell>
        </row>
        <row r="358">
          <cell r="D358">
            <v>4430</v>
          </cell>
          <cell r="E358" t="str">
            <v>CAIBRO DE MADEIRA NAO APARELHADA *5 X 6* CM, MACARANDUBA, ANGELIM OU EQUIVALENTE DA REGIAO</v>
          </cell>
          <cell r="F358" t="str">
            <v>M</v>
          </cell>
          <cell r="G358">
            <v>0.55600000000000005</v>
          </cell>
          <cell r="H358" t="str">
            <v>10,23</v>
          </cell>
          <cell r="I358">
            <v>5.6878800000000007</v>
          </cell>
        </row>
        <row r="359">
          <cell r="D359">
            <v>4472</v>
          </cell>
          <cell r="E359" t="str">
            <v>VIGA DE MADEIRA NAO APARELHADA *6 X 16* CM, MACARANDUBA, ANGELIM OU EQUIVALENTE DA REGIAO</v>
          </cell>
          <cell r="F359" t="str">
            <v>M</v>
          </cell>
          <cell r="G359">
            <v>0.185</v>
          </cell>
          <cell r="H359" t="str">
            <v>26,99</v>
          </cell>
          <cell r="I359">
            <v>4.99315</v>
          </cell>
        </row>
        <row r="360">
          <cell r="D360">
            <v>5075</v>
          </cell>
          <cell r="E360" t="str">
            <v>PREGO DE ACO POLIDO COM CABECA 18 X 30 (2 3/4 X 10)</v>
          </cell>
          <cell r="F360" t="str">
            <v>KG</v>
          </cell>
          <cell r="G360">
            <v>0.24</v>
          </cell>
          <cell r="H360" t="str">
            <v>8,11</v>
          </cell>
          <cell r="I360">
            <v>1.9463999999999997</v>
          </cell>
        </row>
        <row r="361">
          <cell r="D361">
            <v>304</v>
          </cell>
          <cell r="E361" t="str">
            <v>RUFO DE CONCRETO ARMADO FCK= 20MPA I= 30CM E H=5CM</v>
          </cell>
          <cell r="F361" t="str">
            <v>M</v>
          </cell>
          <cell r="I361">
            <v>30.612422000000002</v>
          </cell>
        </row>
        <row r="362">
          <cell r="D362">
            <v>1886</v>
          </cell>
          <cell r="E362" t="str">
            <v>PREGO 1 1/2" X 13 (15 X 18)</v>
          </cell>
          <cell r="F362" t="str">
            <v>KG</v>
          </cell>
          <cell r="G362">
            <v>0.01</v>
          </cell>
          <cell r="H362">
            <v>4.0999999999999996</v>
          </cell>
          <cell r="I362">
            <v>4.0999999999999995E-2</v>
          </cell>
        </row>
        <row r="363">
          <cell r="D363">
            <v>337</v>
          </cell>
          <cell r="E363" t="str">
            <v>ARAME RECOZIDO 18 BWG, 1,25 MM (0,01 KG/M)</v>
          </cell>
          <cell r="F363" t="str">
            <v>KG</v>
          </cell>
          <cell r="G363">
            <v>7.8E-2</v>
          </cell>
          <cell r="H363" t="str">
            <v>9,50</v>
          </cell>
          <cell r="I363">
            <v>0.74099999999999999</v>
          </cell>
        </row>
        <row r="364">
          <cell r="D364">
            <v>367</v>
          </cell>
          <cell r="E364" t="str">
            <v>AREIA GROSSA - POSTO JAZODA/FORNECEDOR (RETIRADO NA JAZIDA, SEM TRANSPORTE)</v>
          </cell>
          <cell r="F364" t="str">
            <v>M3</v>
          </cell>
          <cell r="G364">
            <v>1E-3</v>
          </cell>
          <cell r="H364" t="str">
            <v>65,75</v>
          </cell>
          <cell r="I364">
            <v>6.5750000000000003E-2</v>
          </cell>
        </row>
        <row r="365">
          <cell r="D365">
            <v>88262</v>
          </cell>
          <cell r="E365" t="str">
            <v>CARPINTEIRO DE FORMAS COM ENCARGOS COMPLEMENTARES</v>
          </cell>
          <cell r="F365" t="str">
            <v>H</v>
          </cell>
          <cell r="G365">
            <v>0.2</v>
          </cell>
          <cell r="H365">
            <v>28.175289999999997</v>
          </cell>
          <cell r="I365">
            <v>5.6350579999999999</v>
          </cell>
        </row>
        <row r="366">
          <cell r="D366">
            <v>1379</v>
          </cell>
          <cell r="E366" t="str">
            <v>CIMENTO PORTLAND COMPOSTO CP II-32</v>
          </cell>
          <cell r="F366" t="str">
            <v>KG</v>
          </cell>
          <cell r="G366">
            <v>5</v>
          </cell>
          <cell r="H366" t="str">
            <v>0,51</v>
          </cell>
          <cell r="I366">
            <v>2.5499999999999998</v>
          </cell>
        </row>
        <row r="367">
          <cell r="D367">
            <v>4721</v>
          </cell>
          <cell r="E367" t="str">
            <v>PEDRA BRITADA N.1 (9,5 A 19MM) POSTO PEDREIRA/ FORNECEDOR, SEM FRETE</v>
          </cell>
          <cell r="F367" t="str">
            <v>M3</v>
          </cell>
          <cell r="G367">
            <v>1.2999999999999999E-2</v>
          </cell>
          <cell r="H367" t="str">
            <v>55,00</v>
          </cell>
          <cell r="I367">
            <v>0.71499999999999997</v>
          </cell>
        </row>
        <row r="368">
          <cell r="D368">
            <v>88309</v>
          </cell>
          <cell r="E368" t="str">
            <v>PEDREIRO COM ENCARGOS COMPLEMENTARES</v>
          </cell>
          <cell r="F368" t="str">
            <v>H</v>
          </cell>
          <cell r="G368">
            <v>0.4</v>
          </cell>
          <cell r="H368">
            <v>26.849394</v>
          </cell>
          <cell r="I368">
            <v>10.739757600000001</v>
          </cell>
        </row>
        <row r="369">
          <cell r="D369">
            <v>88316</v>
          </cell>
          <cell r="E369" t="str">
            <v>SERVENTE COM ENCARGOS COMPLEMENTARES</v>
          </cell>
          <cell r="F369" t="str">
            <v>H</v>
          </cell>
          <cell r="G369">
            <v>0.2</v>
          </cell>
          <cell r="H369">
            <v>16.870282</v>
          </cell>
          <cell r="I369">
            <v>3.3740564000000002</v>
          </cell>
        </row>
        <row r="370">
          <cell r="D370">
            <v>10567</v>
          </cell>
          <cell r="E370" t="str">
            <v>TABUA MADEIRA 3A QUALIDADE 2,5 X 23,0CM (1 X 9") NAO APARELHADA</v>
          </cell>
          <cell r="F370" t="str">
            <v>M</v>
          </cell>
          <cell r="G370">
            <v>3.5000000000000003E-2</v>
          </cell>
          <cell r="H370" t="str">
            <v>12,88</v>
          </cell>
          <cell r="I370">
            <v>0.45080000000000009</v>
          </cell>
        </row>
        <row r="371">
          <cell r="D371">
            <v>140</v>
          </cell>
          <cell r="E371" t="str">
            <v>AÇO CA - 50 Ø 6,3 A 12,5MM. INCLUSIVE CORTE, DOBRAGEM, MONTAGEM E COLOCAÇÃO DE FERRAGENS NAS FORMAS, PARA SUPERESTRUTURAS E FUNDAÇÕES</v>
          </cell>
          <cell r="F371" t="str">
            <v>KG</v>
          </cell>
          <cell r="G371">
            <v>1</v>
          </cell>
          <cell r="H371">
            <v>6.3</v>
          </cell>
          <cell r="I371">
            <v>6.3</v>
          </cell>
        </row>
        <row r="372">
          <cell r="D372">
            <v>94207</v>
          </cell>
          <cell r="E372" t="str">
            <v>TELHAMENTO COM TELHA ONDULADA DE FIBROCIMENTO E = 6 MM, COM RECOBRIMENTO LATERAL DE 1/4 DE ONDA PARA TELHADO COM INCLINAÇÃO MAIOR QUE 10°, COM ATÉ 2 ÁGUAS, INCLUSO IÇAMENTO. AF_06/2016</v>
          </cell>
          <cell r="F372" t="str">
            <v>M2</v>
          </cell>
          <cell r="G372" t="str">
            <v/>
          </cell>
          <cell r="I372">
            <v>36.50661642</v>
          </cell>
        </row>
        <row r="373">
          <cell r="D373">
            <v>88316</v>
          </cell>
          <cell r="E373" t="str">
            <v>SERVENTE COM ENCARGOS COMPLEMENTARES</v>
          </cell>
          <cell r="F373" t="str">
            <v>H</v>
          </cell>
          <cell r="G373">
            <v>0.125</v>
          </cell>
          <cell r="H373">
            <v>16.870282</v>
          </cell>
          <cell r="I373">
            <v>2.1087852499999999</v>
          </cell>
        </row>
        <row r="374">
          <cell r="D374">
            <v>88323</v>
          </cell>
          <cell r="E374" t="str">
            <v>TELHADISTA COM ENCARGOS COMPLEMENTARES</v>
          </cell>
          <cell r="F374" t="str">
            <v>H</v>
          </cell>
          <cell r="G374">
            <v>0.113</v>
          </cell>
          <cell r="H374">
            <v>24.68609</v>
          </cell>
          <cell r="I374">
            <v>2.7895281700000001</v>
          </cell>
        </row>
        <row r="375">
          <cell r="D375">
            <v>93287</v>
          </cell>
          <cell r="E375" t="str">
            <v>GUINDASTE HIDRÁULICO AUTOPROPELIDO, COM LANÇA TELESCÓPICA 40 M, CAPACIDADE MÁXIMA 60 T, POTÊNCIA 260 KW - CHP DIURNO. AF_03/2016</v>
          </cell>
          <cell r="F375" t="str">
            <v>CHP</v>
          </cell>
          <cell r="G375">
            <v>1.6999999999999999E-3</v>
          </cell>
          <cell r="H375" t="str">
            <v>302,05</v>
          </cell>
          <cell r="I375">
            <v>0.51348499999999997</v>
          </cell>
        </row>
        <row r="376">
          <cell r="D376">
            <v>93288</v>
          </cell>
          <cell r="E376" t="str">
            <v>GUINDASTE HIDRÁULICO AUTOPROPELIDO, COM LANÇA TELESCÓPICA 40 M, CAPACIDADE MÁXIMA 60 T, POTÊNCIA 260 KW - CHI DIURNO. AF_03/2016</v>
          </cell>
          <cell r="F376" t="str">
            <v>CHI</v>
          </cell>
          <cell r="G376">
            <v>2.3999999999999998E-3</v>
          </cell>
          <cell r="H376" t="str">
            <v>89,32</v>
          </cell>
          <cell r="I376">
            <v>0.21436799999999998</v>
          </cell>
        </row>
        <row r="377">
          <cell r="D377">
            <v>1607</v>
          </cell>
          <cell r="E377" t="str">
            <v>CONJUNTO ARRUELAS DE VEDACAO 5/16" PARA TELHA FIBROCIMENTO (UMA ARRUELA METALICA E UMA ARRUELA PVC - CONICAS)</v>
          </cell>
          <cell r="F377" t="str">
            <v>CJ</v>
          </cell>
          <cell r="G377">
            <v>1.27</v>
          </cell>
          <cell r="H377" t="str">
            <v>0,16</v>
          </cell>
          <cell r="I377">
            <v>0.20320000000000002</v>
          </cell>
        </row>
        <row r="378">
          <cell r="D378">
            <v>4302</v>
          </cell>
          <cell r="E378" t="str">
            <v>PARAFUSO ZINCADO ROSCA SOBERBA, CABECA SEXTAVADA, 5/16 " X 250 MM, PARA FIXACAO DE TELHA EM MADEIRA</v>
          </cell>
          <cell r="F378" t="str">
            <v>UN</v>
          </cell>
          <cell r="G378">
            <v>1.27</v>
          </cell>
          <cell r="H378" t="str">
            <v>2,40</v>
          </cell>
          <cell r="I378">
            <v>3.048</v>
          </cell>
        </row>
        <row r="379">
          <cell r="D379">
            <v>7194</v>
          </cell>
          <cell r="E379" t="str">
            <v>TELHA DE FIBROCIMENTO ONDULADA E = 6 MM, DE 2,44 X 1,10 M (SEM AMIANTO)</v>
          </cell>
          <cell r="F379" t="str">
            <v>M2</v>
          </cell>
          <cell r="G379">
            <v>1.2749999999999999</v>
          </cell>
          <cell r="H379" t="str">
            <v>21,67</v>
          </cell>
          <cell r="I379">
            <v>27.629249999999999</v>
          </cell>
        </row>
        <row r="380">
          <cell r="D380">
            <v>4517</v>
          </cell>
          <cell r="E380" t="str">
            <v>RESINA SILICÔNICA (NITOBOND - AR) OU SIMILAR</v>
          </cell>
          <cell r="F380" t="str">
            <v>LT</v>
          </cell>
          <cell r="I380">
            <v>40.321065600000004</v>
          </cell>
        </row>
        <row r="381">
          <cell r="D381">
            <v>4181</v>
          </cell>
          <cell r="E381" t="str">
            <v>RESINA SILICÔNICA ( WB 11 DA SHERING WILLIANS OU SIMILAR)</v>
          </cell>
          <cell r="F381" t="str">
            <v>LT</v>
          </cell>
          <cell r="G381">
            <v>0.75</v>
          </cell>
          <cell r="H381" t="str">
            <v>17,39</v>
          </cell>
          <cell r="I381">
            <v>13.0425</v>
          </cell>
        </row>
        <row r="382">
          <cell r="D382">
            <v>88310</v>
          </cell>
          <cell r="E382" t="str">
            <v>PINTOR COM ENCARGOS COMPLEMENTARES</v>
          </cell>
          <cell r="F382" t="str">
            <v>H</v>
          </cell>
          <cell r="G382">
            <v>0.6</v>
          </cell>
          <cell r="H382">
            <v>28.593994000000002</v>
          </cell>
          <cell r="I382">
            <v>17.156396400000002</v>
          </cell>
        </row>
        <row r="383">
          <cell r="D383">
            <v>88316</v>
          </cell>
          <cell r="E383" t="str">
            <v>SERVENTE COM ENCARGOS COMPLEMENTARES</v>
          </cell>
          <cell r="F383" t="str">
            <v>H</v>
          </cell>
          <cell r="G383">
            <v>0.6</v>
          </cell>
          <cell r="H383">
            <v>16.870282</v>
          </cell>
          <cell r="I383">
            <v>10.1221692</v>
          </cell>
        </row>
        <row r="384">
          <cell r="E384" t="str">
            <v xml:space="preserve">PORTAS </v>
          </cell>
        </row>
        <row r="385">
          <cell r="D385">
            <v>739333</v>
          </cell>
          <cell r="E385" t="str">
            <v>PORTA DE FERRO TIPO VENEZIANA, DE ABRIR, SEM BANDEIRA SEM FERRAGENS</v>
          </cell>
          <cell r="F385" t="str">
            <v>M2</v>
          </cell>
          <cell r="I385">
            <v>406.00024286963998</v>
          </cell>
        </row>
        <row r="386">
          <cell r="D386">
            <v>39022</v>
          </cell>
          <cell r="E386" t="str">
            <v>PORTA DE ABRIR EM AÇO TIPO VENEZIANA, COM FUNDO ANTICORROSIVO/ PRIMER DE PROTEÇÃO, SEM GUARNIÇÃO/ALIZAR/VISTA, 87X210CM</v>
          </cell>
          <cell r="F386" t="str">
            <v>UN</v>
          </cell>
          <cell r="G386">
            <v>0.59519999999999995</v>
          </cell>
          <cell r="H386" t="str">
            <v>558,51</v>
          </cell>
          <cell r="I386">
            <v>332.42515199999997</v>
          </cell>
        </row>
        <row r="387">
          <cell r="D387">
            <v>88316</v>
          </cell>
          <cell r="E387" t="str">
            <v>SERVENTE COM ENCARGOS COMPLEMENTARES</v>
          </cell>
          <cell r="F387" t="str">
            <v>H</v>
          </cell>
          <cell r="G387">
            <v>4.2</v>
          </cell>
          <cell r="H387">
            <v>16.870282</v>
          </cell>
          <cell r="I387">
            <v>70.855184399999999</v>
          </cell>
        </row>
        <row r="388">
          <cell r="D388">
            <v>370</v>
          </cell>
          <cell r="E388" t="str">
            <v>AREIA MEDIA - POSTO JAZIDA/FORNECEDOR (RETIRADO NA JAZIDA, SEM TRANSPORTE)</v>
          </cell>
          <cell r="F388" t="str">
            <v>M3</v>
          </cell>
          <cell r="G388">
            <v>7.1999999999999998E-3</v>
          </cell>
          <cell r="H388" t="str">
            <v>65,00</v>
          </cell>
          <cell r="I388">
            <v>0.46799999999999997</v>
          </cell>
        </row>
        <row r="389">
          <cell r="D389">
            <v>1106</v>
          </cell>
          <cell r="E389" t="str">
            <v>CAL HIDRATADA CH-I PARA ARGAMASSAS</v>
          </cell>
          <cell r="F389" t="str">
            <v>KG</v>
          </cell>
          <cell r="G389">
            <v>0.48138000000000003</v>
          </cell>
          <cell r="H389" t="str">
            <v>0,90</v>
          </cell>
          <cell r="I389">
            <v>0.43324200000000002</v>
          </cell>
        </row>
        <row r="390">
          <cell r="D390">
            <v>1379</v>
          </cell>
          <cell r="E390" t="str">
            <v>CIMENTO PORTLAND COMPOSTO CP II-32</v>
          </cell>
          <cell r="F390" t="str">
            <v>KG</v>
          </cell>
          <cell r="G390">
            <v>1.8452400000000002</v>
          </cell>
          <cell r="H390" t="str">
            <v>0,51</v>
          </cell>
          <cell r="I390">
            <v>0.94107240000000014</v>
          </cell>
        </row>
        <row r="391">
          <cell r="D391">
            <v>88316</v>
          </cell>
          <cell r="E391" t="str">
            <v>SERVENTE COM ENCARGOS COMPLEMENTARES</v>
          </cell>
          <cell r="F391" t="str">
            <v>H</v>
          </cell>
          <cell r="G391">
            <v>5.2020000000000004E-2</v>
          </cell>
          <cell r="H391">
            <v>16.870282</v>
          </cell>
          <cell r="I391">
            <v>0.87759206964000003</v>
          </cell>
        </row>
        <row r="392">
          <cell r="D392">
            <v>739333</v>
          </cell>
          <cell r="E392" t="str">
            <v>PORTA DE FERRO TIPO VENEZIANA, DE ABRIR, SEM BANDEIRA SEM FERRAGENS</v>
          </cell>
          <cell r="F392" t="str">
            <v>M2</v>
          </cell>
          <cell r="I392">
            <v>406.00024286963998</v>
          </cell>
        </row>
        <row r="393">
          <cell r="D393">
            <v>39022</v>
          </cell>
          <cell r="E393" t="str">
            <v>PORTA DE ABRIR EM AÇO TIPO VENEZIANA, COM FUNDO ANTICORROSIVO/ PRIMER DE PROTEÇÃO, SEM GUARNIÇÃO/ALIZAR/VISTA, 87X210CM</v>
          </cell>
          <cell r="F393" t="str">
            <v>UN</v>
          </cell>
          <cell r="G393">
            <v>0.59519999999999995</v>
          </cell>
          <cell r="H393" t="str">
            <v>558,51</v>
          </cell>
          <cell r="I393">
            <v>332.42515199999997</v>
          </cell>
        </row>
        <row r="394">
          <cell r="D394">
            <v>88316</v>
          </cell>
          <cell r="E394" t="str">
            <v>SERVENTE COM ENCARGOS COMPLEMENTARES</v>
          </cell>
          <cell r="F394" t="str">
            <v>H</v>
          </cell>
          <cell r="G394">
            <v>4.2</v>
          </cell>
          <cell r="H394">
            <v>16.870282</v>
          </cell>
          <cell r="I394">
            <v>70.855184399999999</v>
          </cell>
        </row>
        <row r="395">
          <cell r="D395">
            <v>370</v>
          </cell>
          <cell r="E395" t="str">
            <v>AREIA MEDIA - POSTO JAZIDA/FORNECEDOR (RETIRADO NA JAZIDA, SEM TRANSPORTE)</v>
          </cell>
          <cell r="F395" t="str">
            <v>M3</v>
          </cell>
          <cell r="G395">
            <v>7.1999999999999998E-3</v>
          </cell>
          <cell r="H395" t="str">
            <v>65,00</v>
          </cell>
          <cell r="I395">
            <v>0.46799999999999997</v>
          </cell>
        </row>
        <row r="396">
          <cell r="D396">
            <v>1106</v>
          </cell>
          <cell r="E396" t="str">
            <v>CAL HIDRATADA CH-I PARA ARGAMASSAS</v>
          </cell>
          <cell r="F396" t="str">
            <v>KG</v>
          </cell>
          <cell r="G396">
            <v>0.48138000000000003</v>
          </cell>
          <cell r="H396" t="str">
            <v>0,90</v>
          </cell>
          <cell r="I396">
            <v>0.43324200000000002</v>
          </cell>
        </row>
        <row r="397">
          <cell r="D397">
            <v>1379</v>
          </cell>
          <cell r="E397" t="str">
            <v>CIMENTO PORTLAND COMPOSTO CP II-32</v>
          </cell>
          <cell r="F397" t="str">
            <v>KG</v>
          </cell>
          <cell r="G397">
            <v>1.8452400000000002</v>
          </cell>
          <cell r="H397" t="str">
            <v>0,51</v>
          </cell>
          <cell r="I397">
            <v>0.94107240000000014</v>
          </cell>
        </row>
        <row r="398">
          <cell r="D398">
            <v>88316</v>
          </cell>
          <cell r="E398" t="str">
            <v>SERVENTE COM ENCARGOS COMPLEMENTARES</v>
          </cell>
          <cell r="F398" t="str">
            <v>H</v>
          </cell>
          <cell r="G398">
            <v>5.2020000000000004E-2</v>
          </cell>
          <cell r="H398">
            <v>16.870282</v>
          </cell>
          <cell r="I398">
            <v>0.87759206964000003</v>
          </cell>
        </row>
        <row r="399">
          <cell r="D399">
            <v>8375</v>
          </cell>
          <cell r="E399" t="str">
            <v>PORTA EM MADEIRA COMPENSADA (CANELA), LISA, SEMI-ÔCA, 1,20X2,10M , DUAS FOLHAS, COM VISOR 40X50CM, INCLUISVE BATENTES E FERRAGENS, EXCLUSIVE VIDROS</v>
          </cell>
          <cell r="F399" t="str">
            <v>UN</v>
          </cell>
          <cell r="I399">
            <v>796.97036628000001</v>
          </cell>
        </row>
        <row r="400">
          <cell r="D400">
            <v>848</v>
          </cell>
          <cell r="E400" t="str">
            <v>DOBRADIÇA FERRO GALVANIZADO 3" X 3" SEM ANEIS</v>
          </cell>
          <cell r="F400" t="str">
            <v>UN</v>
          </cell>
          <cell r="G400">
            <v>6</v>
          </cell>
          <cell r="H400" t="str">
            <v>6,05</v>
          </cell>
          <cell r="I400">
            <v>36.299999999999997</v>
          </cell>
        </row>
        <row r="401">
          <cell r="D401">
            <v>8144</v>
          </cell>
          <cell r="E401" t="str">
            <v>PORTA EM MADEIRA COMPENSADA CANELA, LISA, SEMI-ÔCA- 60X210X3,5CM, COM VISOR 0,16M2, INCLUSIVE VIDRO 4MM</v>
          </cell>
          <cell r="F401" t="str">
            <v>UN</v>
          </cell>
          <cell r="G401">
            <v>2</v>
          </cell>
          <cell r="H401">
            <v>172.07</v>
          </cell>
          <cell r="I401">
            <v>344.14</v>
          </cell>
        </row>
        <row r="402">
          <cell r="D402">
            <v>11766</v>
          </cell>
          <cell r="E402" t="str">
            <v>FECHADURA PADO, LINHA ZAMAC, MODELO MAGNUM, MAÇANETA EM ZAMAC, ROSETA, TESTA E CONTRASTE EM AÇO INOXIDAVEL, CILINDRO EM ZAMAC, REF. 931-80 E, SIMILAR OU SUPERIOR</v>
          </cell>
          <cell r="F402" t="str">
            <v>UN</v>
          </cell>
          <cell r="G402">
            <v>1</v>
          </cell>
          <cell r="H402" t="str">
            <v>21,23</v>
          </cell>
          <cell r="I402">
            <v>21.23</v>
          </cell>
        </row>
        <row r="403">
          <cell r="D403">
            <v>88262</v>
          </cell>
          <cell r="E403" t="str">
            <v>CARPINTEIRO DE FORMAS COM ENCARGOS COMPLEMENTARES</v>
          </cell>
          <cell r="F403" t="str">
            <v>H</v>
          </cell>
          <cell r="G403">
            <v>3.75</v>
          </cell>
          <cell r="H403">
            <v>28.175289999999997</v>
          </cell>
          <cell r="I403">
            <v>105.65733749999998</v>
          </cell>
        </row>
        <row r="404">
          <cell r="D404">
            <v>3108</v>
          </cell>
          <cell r="E404" t="str">
            <v>FECHO DE EMBUTIR, TIPO UNHA, COMANDO COM ALAVANCA, EM LATÃO CROMADO, 22CM, PARA PORTAS E JANELAS - INCLUI PARAFUSOS</v>
          </cell>
          <cell r="F404" t="str">
            <v>UN</v>
          </cell>
          <cell r="G404">
            <v>2</v>
          </cell>
          <cell r="H404" t="str">
            <v>18,56</v>
          </cell>
          <cell r="I404">
            <v>37.119999999999997</v>
          </cell>
        </row>
        <row r="405">
          <cell r="D405">
            <v>5075</v>
          </cell>
          <cell r="E405" t="str">
            <v>PREGO DE AÇO POLIDO COM CABEÇA 18 X 30 (2 3/4 X 10)</v>
          </cell>
          <cell r="F405" t="str">
            <v>KG</v>
          </cell>
          <cell r="G405">
            <v>4.0000000000000001E-3</v>
          </cell>
          <cell r="H405" t="str">
            <v>8,11</v>
          </cell>
          <cell r="I405">
            <v>3.2439999999999997E-2</v>
          </cell>
        </row>
        <row r="406">
          <cell r="D406">
            <v>88316</v>
          </cell>
          <cell r="E406" t="str">
            <v>SERVENTE COM ENCARGOS COMPLEMENTARES</v>
          </cell>
          <cell r="F406" t="str">
            <v>H</v>
          </cell>
          <cell r="G406">
            <v>3.75</v>
          </cell>
          <cell r="H406">
            <v>16.870282</v>
          </cell>
          <cell r="I406">
            <v>63.263557499999997</v>
          </cell>
        </row>
        <row r="407">
          <cell r="D407">
            <v>1770</v>
          </cell>
          <cell r="E407" t="str">
            <v>BATENTE EM MADEIRA DE LEI L=0,14M (CAIXÃO), INCLUINDO 02 JOGOS DE ALIZAR</v>
          </cell>
          <cell r="F407" t="str">
            <v>M</v>
          </cell>
          <cell r="G407">
            <v>5.4</v>
          </cell>
          <cell r="H407">
            <v>34.36</v>
          </cell>
          <cell r="I407">
            <v>185.54400000000001</v>
          </cell>
        </row>
        <row r="408">
          <cell r="D408">
            <v>370</v>
          </cell>
          <cell r="E408" t="str">
            <v>AREIA MEDIA - POSTO JAZIDA/FORNECEDOR (RETIRADO NA JAZIDA, SEM TRANSPORTE)</v>
          </cell>
          <cell r="F408" t="str">
            <v>M3</v>
          </cell>
          <cell r="G408">
            <v>1.0800000000000001E-2</v>
          </cell>
          <cell r="H408" t="str">
            <v>65,00</v>
          </cell>
          <cell r="I408">
            <v>0.70200000000000007</v>
          </cell>
        </row>
        <row r="409">
          <cell r="D409">
            <v>1379</v>
          </cell>
          <cell r="E409" t="str">
            <v>CIMENTO PORTLAND COMPOSTO CP II-32</v>
          </cell>
          <cell r="F409" t="str">
            <v>KG</v>
          </cell>
          <cell r="G409">
            <v>4.5220000000000002</v>
          </cell>
          <cell r="H409" t="str">
            <v>0,51</v>
          </cell>
          <cell r="I409">
            <v>2.3062200000000002</v>
          </cell>
        </row>
        <row r="410">
          <cell r="D410">
            <v>88316</v>
          </cell>
          <cell r="E410" t="str">
            <v>SERVENTE COM ENCARGOS COMPLEMENTARES</v>
          </cell>
          <cell r="F410" t="str">
            <v>H</v>
          </cell>
          <cell r="G410">
            <v>0.04</v>
          </cell>
          <cell r="H410">
            <v>16.870282</v>
          </cell>
          <cell r="I410">
            <v>0.67481128000000001</v>
          </cell>
        </row>
        <row r="411">
          <cell r="D411">
            <v>3764</v>
          </cell>
          <cell r="E411" t="str">
            <v>PORTA EM MADEIRA COMPENSADA (CANELA), LISA, SEMI-ÔCA, 0,80 X 2,10 M, REVESTIDA COM FÓRMICA, INCLUSIVE BATENTES E FERRAGENS</v>
          </cell>
          <cell r="F411" t="str">
            <v>UN</v>
          </cell>
          <cell r="I411">
            <v>645.46063349999997</v>
          </cell>
        </row>
        <row r="412">
          <cell r="D412">
            <v>1807</v>
          </cell>
          <cell r="E412" t="str">
            <v>PORTA EM MADEIRA COMPENSADA CANELA, LISA, SEMI-ÔCA - 80 X (160 A 210) X 3,5CM</v>
          </cell>
          <cell r="F412" t="str">
            <v>UN</v>
          </cell>
          <cell r="G412">
            <v>1</v>
          </cell>
          <cell r="H412" t="str">
            <v>148,26</v>
          </cell>
          <cell r="I412">
            <v>148.26</v>
          </cell>
        </row>
        <row r="413">
          <cell r="D413">
            <v>88262</v>
          </cell>
          <cell r="E413" t="str">
            <v>CARPINTEIRO DE FORMAS COM ENCARGOS COMPLEMENTARES</v>
          </cell>
          <cell r="F413" t="str">
            <v>H</v>
          </cell>
          <cell r="G413">
            <v>6.15</v>
          </cell>
          <cell r="H413">
            <v>28.175289999999997</v>
          </cell>
          <cell r="I413">
            <v>173.27803349999999</v>
          </cell>
        </row>
        <row r="414">
          <cell r="D414">
            <v>1339</v>
          </cell>
          <cell r="E414" t="str">
            <v>COLA A BASE DE RESINA  SINTETICA PARA CHAPA  DE LAMINADO MELAMINICO</v>
          </cell>
          <cell r="F414" t="str">
            <v>KG</v>
          </cell>
          <cell r="G414">
            <v>0.67</v>
          </cell>
          <cell r="H414" t="str">
            <v>20,04</v>
          </cell>
          <cell r="I414">
            <v>13.4268</v>
          </cell>
        </row>
        <row r="415">
          <cell r="D415">
            <v>1341</v>
          </cell>
          <cell r="E415" t="str">
            <v>CHAPA DE LAMINADO MELAMINICO, TEXTURIZADO, DE * 1,25 X 3,08*M, E=0,8MM</v>
          </cell>
          <cell r="F415" t="str">
            <v>M2</v>
          </cell>
          <cell r="G415">
            <v>3.36</v>
          </cell>
          <cell r="H415" t="str">
            <v>22,26</v>
          </cell>
          <cell r="I415">
            <v>74.793599999999998</v>
          </cell>
        </row>
        <row r="416">
          <cell r="D416">
            <v>5075</v>
          </cell>
          <cell r="E416" t="str">
            <v>PREGO DE AÇO POLIDO COM CABEÇA 18 X 30 (2 3/4 X 10)</v>
          </cell>
          <cell r="F416" t="str">
            <v>KG</v>
          </cell>
          <cell r="G416">
            <v>0.02</v>
          </cell>
          <cell r="H416" t="str">
            <v>8,11</v>
          </cell>
          <cell r="I416">
            <v>0.16219999999999998</v>
          </cell>
        </row>
        <row r="417">
          <cell r="D417">
            <v>1769</v>
          </cell>
          <cell r="E417" t="str">
            <v>BATENTE EM MADEIRA DE LEI L=0,14M (CAIXÃO), PARA PORTAS DE 0,60 A 1,00M DE LARGURA, H= 2,20M, INCLUSO 02 JOGOS DE ALIZAR</v>
          </cell>
          <cell r="F417" t="str">
            <v>UN</v>
          </cell>
          <cell r="G417">
            <v>1</v>
          </cell>
          <cell r="H417">
            <v>169.13</v>
          </cell>
          <cell r="I417">
            <v>169.13</v>
          </cell>
        </row>
        <row r="418">
          <cell r="D418">
            <v>3518</v>
          </cell>
          <cell r="E418" t="str">
            <v>FECHADURA PADO, LINHA ECOINOX, MODELO CHOPIN, MAÇANETA, ROSETA, REF. 596-90</v>
          </cell>
          <cell r="F418" t="str">
            <v>UN</v>
          </cell>
          <cell r="G418">
            <v>1</v>
          </cell>
          <cell r="H418" t="str">
            <v>2,48</v>
          </cell>
          <cell r="I418">
            <v>2.48</v>
          </cell>
        </row>
        <row r="419">
          <cell r="D419">
            <v>8957</v>
          </cell>
          <cell r="E419" t="str">
            <v>DOBRADIÇA DE FERRO CROMADO 3" X 2 1/2" COM ANEIS E PARAFUSOS</v>
          </cell>
          <cell r="F419" t="str">
            <v>UN</v>
          </cell>
          <cell r="G419">
            <v>3</v>
          </cell>
          <cell r="H419">
            <v>21.31</v>
          </cell>
          <cell r="I419">
            <v>63.929999999999993</v>
          </cell>
        </row>
        <row r="420">
          <cell r="D420">
            <v>36253</v>
          </cell>
          <cell r="E420" t="str">
            <v>PORTA EM MADEIRA COMPENSADA (CANELA), LISA, SEMI-ÔCA, ( 0,60 X 1,60 A 1,80M), REVESTIDA COM FÓRMICA, INCLUSIVE BATENTES E FERRAGENS (LIVRE/OCUPADO)</v>
          </cell>
          <cell r="F420" t="str">
            <v>UN</v>
          </cell>
          <cell r="I420">
            <v>917.35756249999997</v>
          </cell>
        </row>
        <row r="421">
          <cell r="D421">
            <v>88262</v>
          </cell>
          <cell r="E421" t="str">
            <v>CARPINTEIRO DE FORMAS COM ENCARGOS COMPLEMENTARES</v>
          </cell>
          <cell r="F421" t="str">
            <v>H</v>
          </cell>
          <cell r="G421">
            <v>6.25</v>
          </cell>
          <cell r="H421">
            <v>28.175289999999997</v>
          </cell>
          <cell r="I421">
            <v>176.09556249999997</v>
          </cell>
        </row>
        <row r="422">
          <cell r="D422">
            <v>1339</v>
          </cell>
          <cell r="E422" t="str">
            <v>COLA A BASE DE RESINA  SINTETICA PARA CHAPA  DE LAMINADO MELAMINICO</v>
          </cell>
          <cell r="F422" t="str">
            <v>KG</v>
          </cell>
          <cell r="G422">
            <v>0.5</v>
          </cell>
          <cell r="H422" t="str">
            <v>20,04</v>
          </cell>
          <cell r="I422">
            <v>10.02</v>
          </cell>
        </row>
        <row r="423">
          <cell r="D423">
            <v>1341</v>
          </cell>
          <cell r="E423" t="str">
            <v>CHAPA DE LAMINADO MELAMINICO, TEXTURIZADO, DE * 1,25 X 3,08*M, E=0,8MM</v>
          </cell>
          <cell r="F423" t="str">
            <v>M2</v>
          </cell>
          <cell r="G423">
            <v>2.2000000000000002</v>
          </cell>
          <cell r="H423" t="str">
            <v>22,26</v>
          </cell>
          <cell r="I423">
            <v>48.972000000000008</v>
          </cell>
        </row>
        <row r="424">
          <cell r="D424">
            <v>5020</v>
          </cell>
          <cell r="E424" t="str">
            <v>PORTA DE MADEIRA, FOLHA MEDIA (NBR 15930) DE 60 X 210CM, E= 35MM, NUCLEO SARRAFEADO, CAPA LISA EM HDF, ACABAMENTO LAMINADO NATURAL PARA VERNIZ</v>
          </cell>
          <cell r="F424" t="str">
            <v>UN</v>
          </cell>
          <cell r="G424">
            <v>1</v>
          </cell>
          <cell r="H424" t="str">
            <v>174,10</v>
          </cell>
          <cell r="I424">
            <v>174.1</v>
          </cell>
        </row>
        <row r="425">
          <cell r="D425">
            <v>1769</v>
          </cell>
          <cell r="E425" t="str">
            <v>BATENTE EM MADEIRA DE LEI L=0,14M (CAIXÃO), PARA PORTAS DE 0,60 A 1,00M DE LARGURA, H= 2,20M, INCLUSO 02 JOGOS DE ALIZAR</v>
          </cell>
          <cell r="F425" t="str">
            <v>UN</v>
          </cell>
          <cell r="G425">
            <v>1</v>
          </cell>
          <cell r="H425">
            <v>169.13</v>
          </cell>
          <cell r="I425">
            <v>169.13</v>
          </cell>
        </row>
        <row r="426">
          <cell r="D426">
            <v>7756</v>
          </cell>
          <cell r="E426" t="str">
            <v>FECHADURA PADO, TIPO TARJETA LIVRE/OCUPADO, REF. 032-CR, BOTÃO 26,5MM, CROMADA (OU SIMILAR)</v>
          </cell>
          <cell r="F426" t="str">
            <v>UN</v>
          </cell>
          <cell r="G426">
            <v>1</v>
          </cell>
          <cell r="H426" t="str">
            <v>275,11</v>
          </cell>
          <cell r="I426">
            <v>275.11</v>
          </cell>
        </row>
        <row r="427">
          <cell r="D427">
            <v>8957</v>
          </cell>
          <cell r="E427" t="str">
            <v>DOBRADIÇA DE FERRO CROMADO 3" X 2 1/2" COM ANEIS E PARAFUSOS</v>
          </cell>
          <cell r="F427" t="str">
            <v>UN</v>
          </cell>
          <cell r="G427">
            <v>3</v>
          </cell>
          <cell r="H427">
            <v>21.31</v>
          </cell>
          <cell r="I427">
            <v>63.929999999999993</v>
          </cell>
        </row>
        <row r="428">
          <cell r="D428">
            <v>3764</v>
          </cell>
          <cell r="E428" t="str">
            <v>PORTA EM MADEIRA COMPENSADA (CANELA), LISA, SEMI-ÔCA, 0,80 X 2,10 M, REVESTIDA COM FÓRMICA, INCLUSIVE BATENTES E FERRAGENS</v>
          </cell>
          <cell r="F428" t="str">
            <v>UN</v>
          </cell>
          <cell r="I428">
            <v>645.46063349999997</v>
          </cell>
        </row>
        <row r="429">
          <cell r="D429">
            <v>1807</v>
          </cell>
          <cell r="E429" t="str">
            <v>PORTA EM MADEIRA COMPENSADA CANELA, LISA, SEMI-ÔCA - 80 X (160 A 210) X 3,5CM</v>
          </cell>
          <cell r="F429" t="str">
            <v>UN</v>
          </cell>
          <cell r="G429">
            <v>1</v>
          </cell>
          <cell r="H429" t="str">
            <v>148,26</v>
          </cell>
          <cell r="I429">
            <v>148.26</v>
          </cell>
        </row>
        <row r="430">
          <cell r="D430">
            <v>88262</v>
          </cell>
          <cell r="E430" t="str">
            <v>CARPINTEIRO DE FORMAS COM ENCARGOS COMPLEMENTARES</v>
          </cell>
          <cell r="F430" t="str">
            <v>H</v>
          </cell>
          <cell r="G430">
            <v>6.15</v>
          </cell>
          <cell r="H430">
            <v>28.175289999999997</v>
          </cell>
          <cell r="I430">
            <v>173.27803349999999</v>
          </cell>
        </row>
        <row r="431">
          <cell r="D431">
            <v>1339</v>
          </cell>
          <cell r="E431" t="str">
            <v>COLA A BASE DE RESINA  SINTETICA PARA CHAPA  DE LAMINADO MELAMINICO</v>
          </cell>
          <cell r="F431" t="str">
            <v>KG</v>
          </cell>
          <cell r="G431">
            <v>0.67</v>
          </cell>
          <cell r="H431" t="str">
            <v>20,04</v>
          </cell>
          <cell r="I431">
            <v>13.4268</v>
          </cell>
        </row>
        <row r="432">
          <cell r="D432">
            <v>1341</v>
          </cell>
          <cell r="E432" t="str">
            <v>CHAPA DE LAMINADO MELAMINICO, TEXTURIZADO, DE * 1,25 X 3,08*M, E=0,8MM</v>
          </cell>
          <cell r="F432" t="str">
            <v>M2</v>
          </cell>
          <cell r="G432">
            <v>3.36</v>
          </cell>
          <cell r="H432" t="str">
            <v>22,26</v>
          </cell>
          <cell r="I432">
            <v>74.793599999999998</v>
          </cell>
        </row>
        <row r="433">
          <cell r="D433">
            <v>5075</v>
          </cell>
          <cell r="E433" t="str">
            <v>PREGO DE AÇO POLIDO COM CABEÇA 18 X 30 (2 3/4 X 10)</v>
          </cell>
          <cell r="F433" t="str">
            <v>KG</v>
          </cell>
          <cell r="G433">
            <v>0.02</v>
          </cell>
          <cell r="H433" t="str">
            <v>8,11</v>
          </cell>
          <cell r="I433">
            <v>0.16219999999999998</v>
          </cell>
        </row>
        <row r="434">
          <cell r="D434">
            <v>1769</v>
          </cell>
          <cell r="E434" t="str">
            <v>BATENTE EM MADEIRA DE LEI L=0,14M (CAIXÃO), PARA PORTAS DE 0,60 A 1,00M DE LARGURA, H= 2,20M, INCLUSO 02 JOGOS DE ALIZAR</v>
          </cell>
          <cell r="F434" t="str">
            <v>UN</v>
          </cell>
          <cell r="G434">
            <v>1</v>
          </cell>
          <cell r="H434">
            <v>169.13</v>
          </cell>
          <cell r="I434">
            <v>169.13</v>
          </cell>
        </row>
        <row r="435">
          <cell r="D435">
            <v>3518</v>
          </cell>
          <cell r="E435" t="str">
            <v>FECHADURA PADO, LINHA ECOINOX, MODELO CHOPIN, MAÇANETA, ROSETA, REF. 596-90</v>
          </cell>
          <cell r="F435" t="str">
            <v>UN</v>
          </cell>
          <cell r="G435">
            <v>1</v>
          </cell>
          <cell r="H435" t="str">
            <v>2,48</v>
          </cell>
          <cell r="I435">
            <v>2.48</v>
          </cell>
        </row>
        <row r="436">
          <cell r="D436">
            <v>8957</v>
          </cell>
          <cell r="E436" t="str">
            <v>DOBRADIÇA DE FERRO CROMADO 3" X 2 1/2" COM ANEIS E PARAFUSOS</v>
          </cell>
          <cell r="F436" t="str">
            <v>UN</v>
          </cell>
          <cell r="G436">
            <v>3</v>
          </cell>
          <cell r="H436">
            <v>21.31</v>
          </cell>
          <cell r="I436">
            <v>63.929999999999993</v>
          </cell>
        </row>
        <row r="437">
          <cell r="D437">
            <v>9982</v>
          </cell>
          <cell r="E437" t="str">
            <v>PORTA EM MADEIRA COMPENSADA (CANELA), LISA, SEMI-ÔCA, 0,90 X 2,10M, REVESTIDA COM FÓRMICA, INCLUISVE BATENTES E FERRAGENS</v>
          </cell>
          <cell r="F437" t="str">
            <v>UN</v>
          </cell>
          <cell r="I437">
            <v>805.39303349999989</v>
          </cell>
        </row>
        <row r="438">
          <cell r="D438">
            <v>1808</v>
          </cell>
          <cell r="E438" t="str">
            <v>PORTA EM MADEIRA COMPENSADA CANELA, LISA, SEMI-ÔCA - 90 X (180 A 210) X 3,5CM</v>
          </cell>
          <cell r="F438" t="str">
            <v>UN</v>
          </cell>
          <cell r="G438">
            <v>1</v>
          </cell>
          <cell r="H438" t="str">
            <v>297,24</v>
          </cell>
          <cell r="I438">
            <v>297.24</v>
          </cell>
        </row>
        <row r="439">
          <cell r="D439">
            <v>88262</v>
          </cell>
          <cell r="E439" t="str">
            <v>CARPINTEIRO DE FORMAS COM ENCARGOS COMPLEMENTARES</v>
          </cell>
          <cell r="F439" t="str">
            <v>H</v>
          </cell>
          <cell r="G439">
            <v>6.15</v>
          </cell>
          <cell r="H439">
            <v>28.175289999999997</v>
          </cell>
          <cell r="I439">
            <v>173.27803349999999</v>
          </cell>
        </row>
        <row r="440">
          <cell r="D440">
            <v>1339</v>
          </cell>
          <cell r="E440" t="str">
            <v>COLA A BASE DE RESINA  SINTETICA PARA CHAPA  DE LAMINADO MELAMINICO</v>
          </cell>
          <cell r="F440" t="str">
            <v>KG</v>
          </cell>
          <cell r="G440">
            <v>0.75</v>
          </cell>
          <cell r="H440" t="str">
            <v>20,04</v>
          </cell>
          <cell r="I440">
            <v>15.03</v>
          </cell>
        </row>
        <row r="441">
          <cell r="D441">
            <v>1341</v>
          </cell>
          <cell r="E441" t="str">
            <v>CHAPA DE LAMINADO MELAMINICO, TEXTURIZADO, DE * 1,25 X 3,08*M, E=0,8MM</v>
          </cell>
          <cell r="F441" t="str">
            <v>M2</v>
          </cell>
          <cell r="G441">
            <v>3.78</v>
          </cell>
          <cell r="H441" t="str">
            <v>22,26</v>
          </cell>
          <cell r="I441">
            <v>84.142800000000008</v>
          </cell>
        </row>
        <row r="442">
          <cell r="D442">
            <v>5075</v>
          </cell>
          <cell r="E442" t="str">
            <v>PREGO DE AÇO POLIDO COM CABEÇA 18 X 30 (2 3/4 X 10)</v>
          </cell>
          <cell r="F442" t="str">
            <v>KG</v>
          </cell>
          <cell r="G442">
            <v>0.02</v>
          </cell>
          <cell r="H442" t="str">
            <v>8,11</v>
          </cell>
          <cell r="I442">
            <v>0.16219999999999998</v>
          </cell>
        </row>
        <row r="443">
          <cell r="D443">
            <v>1769</v>
          </cell>
          <cell r="E443" t="str">
            <v>BATENTE EM MADEIRA DE LEI L=0,14M (CAIXÃO), PARA PORTAS DE 0,60 A 1,00M DE LARGURA, H= 2,20M, INCLUSO 02 JOGOS DE ALIZAR</v>
          </cell>
          <cell r="F443" t="str">
            <v>UN</v>
          </cell>
          <cell r="G443">
            <v>1</v>
          </cell>
          <cell r="H443">
            <v>169.13</v>
          </cell>
          <cell r="I443">
            <v>169.13</v>
          </cell>
        </row>
        <row r="444">
          <cell r="D444">
            <v>3518</v>
          </cell>
          <cell r="E444" t="str">
            <v>FECHADURA PADO, LINHA ECOINOX, MODELO CHOPIN, MAÇANETA, ROSETA, REF. 596-90</v>
          </cell>
          <cell r="F444" t="str">
            <v>UN</v>
          </cell>
          <cell r="G444">
            <v>1</v>
          </cell>
          <cell r="H444" t="str">
            <v>2,48</v>
          </cell>
          <cell r="I444">
            <v>2.48</v>
          </cell>
        </row>
        <row r="445">
          <cell r="D445">
            <v>8957</v>
          </cell>
          <cell r="E445" t="str">
            <v>DOBRADIÇA DE FERRO CROMADO 3" X 2 1/2" COM ANEIS E PARAFUSOS</v>
          </cell>
          <cell r="F445" t="str">
            <v>UN</v>
          </cell>
          <cell r="G445">
            <v>3</v>
          </cell>
          <cell r="H445">
            <v>21.31</v>
          </cell>
          <cell r="I445">
            <v>63.929999999999993</v>
          </cell>
        </row>
        <row r="446">
          <cell r="E446" t="str">
            <v>P1 - CF PORTA CORTA FOGO COM BARRA ANTIPÂNICO - 1,60x2,10m - 01 UND</v>
          </cell>
          <cell r="F446" t="str">
            <v>M2</v>
          </cell>
          <cell r="I446">
            <v>583.81109351999999</v>
          </cell>
        </row>
        <row r="447">
          <cell r="D447">
            <v>12929</v>
          </cell>
          <cell r="E447" t="str">
            <v>PORTA CORTA FOGO, DUAS FOLHAS, ABRIR, CLASSE P90, DA DKS OU SIMILAR - INCLUSIVE BATENTE</v>
          </cell>
          <cell r="F447" t="str">
            <v>M2</v>
          </cell>
          <cell r="G447">
            <v>1</v>
          </cell>
          <cell r="H447">
            <v>484.24</v>
          </cell>
          <cell r="I447">
            <v>484.24</v>
          </cell>
        </row>
        <row r="448">
          <cell r="D448">
            <v>370</v>
          </cell>
          <cell r="E448" t="str">
            <v>AREIA MEDIA - POSTO JAZIDA/FORNECEDOR (RETIRADO NA JAZIDA, SEM TRANSPORTE)</v>
          </cell>
          <cell r="F448" t="str">
            <v>M3</v>
          </cell>
          <cell r="G448">
            <v>0.01</v>
          </cell>
          <cell r="H448" t="str">
            <v>65,00</v>
          </cell>
          <cell r="I448">
            <v>0.65</v>
          </cell>
        </row>
        <row r="449">
          <cell r="D449">
            <v>1379</v>
          </cell>
          <cell r="E449" t="str">
            <v>CIMENTO PORTLAND COMPOSTO CP II-32</v>
          </cell>
          <cell r="F449" t="str">
            <v>KG</v>
          </cell>
          <cell r="G449">
            <v>4.5999999999999996</v>
          </cell>
          <cell r="H449" t="str">
            <v>0,51</v>
          </cell>
          <cell r="I449">
            <v>2.3459999999999996</v>
          </cell>
        </row>
        <row r="450">
          <cell r="D450">
            <v>4721</v>
          </cell>
          <cell r="E450" t="str">
            <v>PEDRA BRITADA N.1 (9,5 A 19MM) POSTO PEDREIRA/FORNECEDOR, SEM FRETE</v>
          </cell>
          <cell r="F450" t="str">
            <v>M3</v>
          </cell>
          <cell r="G450">
            <v>0.01</v>
          </cell>
          <cell r="H450">
            <v>62</v>
          </cell>
          <cell r="I450">
            <v>0.62</v>
          </cell>
        </row>
        <row r="451">
          <cell r="D451">
            <v>88309</v>
          </cell>
          <cell r="E451" t="str">
            <v>PEDREIRO COM ENCARGOS COMPLEMENTARES</v>
          </cell>
          <cell r="F451" t="str">
            <v>H</v>
          </cell>
          <cell r="G451">
            <v>2.38</v>
          </cell>
          <cell r="H451">
            <v>26.849394</v>
          </cell>
          <cell r="I451">
            <v>63.90155772</v>
          </cell>
        </row>
        <row r="452">
          <cell r="D452">
            <v>88316</v>
          </cell>
          <cell r="E452" t="str">
            <v>SERVENTE COM ENCARGOS COMPLEMENTARES</v>
          </cell>
          <cell r="F452" t="str">
            <v>H</v>
          </cell>
          <cell r="G452">
            <v>1.9</v>
          </cell>
          <cell r="H452">
            <v>16.870282</v>
          </cell>
          <cell r="I452">
            <v>32.053535799999999</v>
          </cell>
        </row>
        <row r="453">
          <cell r="E453" t="str">
            <v>JANELAS</v>
          </cell>
        </row>
        <row r="454">
          <cell r="D454">
            <v>94586</v>
          </cell>
          <cell r="E454" t="str">
            <v>JANELA DE ALUMÍNIO 6 FOLHAS, FIXAÇÃO COM ARGAMASSA, COM VIDROS, PADRONIZADA. AF_07/2016</v>
          </cell>
          <cell r="F454" t="str">
            <v>M2</v>
          </cell>
          <cell r="I454">
            <v>428.01438891552004</v>
          </cell>
        </row>
        <row r="455">
          <cell r="D455">
            <v>88309</v>
          </cell>
          <cell r="E455" t="str">
            <v>PEDREIRO COM ENCARGOS COMPLEMENTARES</v>
          </cell>
          <cell r="F455" t="str">
            <v>H</v>
          </cell>
          <cell r="G455">
            <v>1.9610000000000001</v>
          </cell>
          <cell r="H455">
            <v>26.849394</v>
          </cell>
          <cell r="I455">
            <v>52.651661634</v>
          </cell>
        </row>
        <row r="456">
          <cell r="D456">
            <v>88316</v>
          </cell>
          <cell r="E456" t="str">
            <v>SERVENTE COM ENCARGOS COMPLEMENTARES</v>
          </cell>
          <cell r="F456" t="str">
            <v>H</v>
          </cell>
          <cell r="G456">
            <v>0.98099999999999998</v>
          </cell>
          <cell r="H456">
            <v>16.870282</v>
          </cell>
          <cell r="I456">
            <v>16.549746641999999</v>
          </cell>
        </row>
        <row r="457">
          <cell r="D457">
            <v>370</v>
          </cell>
          <cell r="E457" t="str">
            <v>AREIA MEDIA - POSTO JAZIDA/FORNECEDOR (RETIRADO NA JAZIDA, SEM TRANSPORTE)</v>
          </cell>
          <cell r="F457" t="str">
            <v>M3</v>
          </cell>
          <cell r="G457">
            <v>8.0499999999999999E-3</v>
          </cell>
          <cell r="H457" t="str">
            <v>65,00</v>
          </cell>
          <cell r="I457">
            <v>0.52324999999999999</v>
          </cell>
        </row>
        <row r="458">
          <cell r="D458">
            <v>1379</v>
          </cell>
          <cell r="E458" t="str">
            <v>CIMENTO PORTLAND COMPOSTO CP II-32</v>
          </cell>
          <cell r="F458" t="str">
            <v>KG</v>
          </cell>
          <cell r="G458">
            <v>3.09057</v>
          </cell>
          <cell r="H458" t="str">
            <v>0,51</v>
          </cell>
          <cell r="I458">
            <v>1.5761906999999999</v>
          </cell>
        </row>
        <row r="459">
          <cell r="D459">
            <v>88316</v>
          </cell>
          <cell r="E459" t="str">
            <v>SERVENTE COM ENCARGOS COMPLEMENTARES</v>
          </cell>
          <cell r="F459" t="str">
            <v>H</v>
          </cell>
          <cell r="G459">
            <v>5.9360000000000003E-2</v>
          </cell>
          <cell r="H459">
            <v>16.870282</v>
          </cell>
          <cell r="I459">
            <v>1.0014199395200001</v>
          </cell>
        </row>
        <row r="460">
          <cell r="D460">
            <v>34372</v>
          </cell>
          <cell r="E460" t="str">
            <v>JANELA ALUMINIO DE CORRER 1,20 X 1,50 (AXL) M COM 6 FOLHAS (4 VENEZIANAS E 2 VIDROS) INCLUSO GUARNICAO</v>
          </cell>
          <cell r="F460" t="str">
            <v>UN</v>
          </cell>
          <cell r="G460">
            <v>0.55600000000000005</v>
          </cell>
          <cell r="H460" t="str">
            <v>639,77</v>
          </cell>
          <cell r="I460">
            <v>355.71212000000003</v>
          </cell>
        </row>
        <row r="461">
          <cell r="D461" t="str">
            <v>COMP 001</v>
          </cell>
          <cell r="E461" t="str">
            <v>GUICHÊ PARA PASSAGEM DE MATERIAL - GC1 - AÇO INOX C/ VIDRO LISO 6mm - 0,55x0,40m</v>
          </cell>
          <cell r="F461" t="str">
            <v>UND</v>
          </cell>
          <cell r="I461">
            <v>2216.2949520000002</v>
          </cell>
        </row>
        <row r="462">
          <cell r="D462">
            <v>12759</v>
          </cell>
          <cell r="E462" t="str">
            <v>Chapa aco inox aisi 304 numero 9 (e = 4 mm), acabamento numero 1 (laminado a quente, fosco)</v>
          </cell>
          <cell r="F462" t="str">
            <v>M2</v>
          </cell>
          <cell r="G462">
            <v>2.6400000000000006</v>
          </cell>
          <cell r="H462" t="str">
            <v>479,84</v>
          </cell>
          <cell r="I462">
            <v>1266.7776000000001</v>
          </cell>
        </row>
        <row r="463">
          <cell r="D463">
            <v>8118</v>
          </cell>
          <cell r="E463" t="str">
            <v>Isopor-eps f1, anti-chama, e= 25mm</v>
          </cell>
          <cell r="F463" t="str">
            <v>M2</v>
          </cell>
          <cell r="G463">
            <v>2.6400000000000006</v>
          </cell>
          <cell r="H463">
            <v>8.75</v>
          </cell>
          <cell r="I463">
            <v>23.100000000000005</v>
          </cell>
        </row>
        <row r="464">
          <cell r="D464">
            <v>12795</v>
          </cell>
          <cell r="E464" t="str">
            <v>Porta em alumínio, cor N/P/B, tipo moldura-vidro, inclusive caixilho, dobradiças ou roldanas e fechadura, exclusive vidro</v>
          </cell>
          <cell r="F464" t="str">
            <v>M2</v>
          </cell>
          <cell r="G464">
            <v>0.60500000000000009</v>
          </cell>
          <cell r="H464">
            <v>245</v>
          </cell>
          <cell r="I464">
            <v>148.22500000000002</v>
          </cell>
        </row>
        <row r="465">
          <cell r="D465">
            <v>2432</v>
          </cell>
          <cell r="E465" t="str">
            <v>Dobradica em aco/ferro, 3 1/2" x 3", e= 1,9 a 2 mm, com anel, cromado ou zincado, tampa bola, com parafusos</v>
          </cell>
          <cell r="F465" t="str">
            <v>UND</v>
          </cell>
          <cell r="G465">
            <v>2</v>
          </cell>
          <cell r="H465" t="str">
            <v>31,19</v>
          </cell>
          <cell r="I465">
            <v>62.38</v>
          </cell>
        </row>
        <row r="466">
          <cell r="D466">
            <v>10505</v>
          </cell>
          <cell r="E466" t="str">
            <v>Vidro temperado incolor e = 6 mm, sem colocacao</v>
          </cell>
          <cell r="F466" t="str">
            <v>M2</v>
          </cell>
          <cell r="G466">
            <v>0.60500000000000009</v>
          </cell>
          <cell r="H466" t="str">
            <v>140,12</v>
          </cell>
          <cell r="I466">
            <v>84.772600000000011</v>
          </cell>
        </row>
        <row r="467">
          <cell r="D467">
            <v>11522</v>
          </cell>
          <cell r="E467" t="str">
            <v>Puxador concha de embutir para janela / porta de correr, emlatao cromado, com furo central para chave e furos para parafusos, *40 x 100* mm (largura x altura) - sem fechadura</v>
          </cell>
          <cell r="F467" t="str">
            <v>UND</v>
          </cell>
          <cell r="G467">
            <v>2</v>
          </cell>
          <cell r="H467" t="str">
            <v>11,87</v>
          </cell>
          <cell r="I467">
            <v>23.74</v>
          </cell>
        </row>
        <row r="468">
          <cell r="D468">
            <v>10418</v>
          </cell>
          <cell r="E468" t="str">
            <v xml:space="preserve"> Fecho eletromagnetico HDL mod.FEC-91LA, espelho longo trinco ajustável, p/embutir no batente, p/portas madeira ou metal</v>
          </cell>
          <cell r="F468" t="str">
            <v>UND</v>
          </cell>
          <cell r="G468">
            <v>2</v>
          </cell>
          <cell r="H468">
            <v>44.06</v>
          </cell>
          <cell r="I468">
            <v>88.12</v>
          </cell>
        </row>
        <row r="469">
          <cell r="D469">
            <v>11963</v>
          </cell>
          <cell r="E469" t="str">
            <v>Parafuso de aco tipo chumbador parabolt, diametro 1/2", comprimento 75 mm</v>
          </cell>
          <cell r="F469" t="str">
            <v>UND</v>
          </cell>
          <cell r="G469">
            <v>8</v>
          </cell>
          <cell r="H469" t="str">
            <v>3,84</v>
          </cell>
          <cell r="I469">
            <v>30.72</v>
          </cell>
        </row>
        <row r="470">
          <cell r="D470">
            <v>39961</v>
          </cell>
          <cell r="E470" t="str">
            <v>Silicone acetico uso geral incolor 280 g</v>
          </cell>
          <cell r="F470" t="str">
            <v>UND</v>
          </cell>
          <cell r="G470">
            <v>1</v>
          </cell>
          <cell r="H470" t="str">
            <v>10,23</v>
          </cell>
          <cell r="I470">
            <v>10.23</v>
          </cell>
        </row>
        <row r="471">
          <cell r="D471">
            <v>88315</v>
          </cell>
          <cell r="E471" t="str">
            <v>SERRALHEIRO COM ENCARGOS COMPLEMENTARES</v>
          </cell>
          <cell r="F471" t="str">
            <v>H</v>
          </cell>
          <cell r="G471">
            <v>8</v>
          </cell>
          <cell r="H471">
            <v>26.988962000000001</v>
          </cell>
          <cell r="I471">
            <v>215.91169600000001</v>
          </cell>
        </row>
        <row r="472">
          <cell r="D472">
            <v>88309</v>
          </cell>
          <cell r="E472" t="str">
            <v>PEDREIRO COM ENCARGOS COMPLEMENTARES</v>
          </cell>
          <cell r="F472" t="str">
            <v>H</v>
          </cell>
          <cell r="G472">
            <v>6</v>
          </cell>
          <cell r="H472">
            <v>26.849394</v>
          </cell>
          <cell r="I472">
            <v>161.09636399999999</v>
          </cell>
        </row>
        <row r="473">
          <cell r="D473">
            <v>88316</v>
          </cell>
          <cell r="E473" t="str">
            <v>SERVENTE COM ENCARGOS COMPLEMENTARES</v>
          </cell>
          <cell r="F473" t="str">
            <v>H</v>
          </cell>
          <cell r="G473">
            <v>6</v>
          </cell>
          <cell r="H473">
            <v>16.870282</v>
          </cell>
          <cell r="I473">
            <v>101.22169199999999</v>
          </cell>
        </row>
        <row r="474">
          <cell r="E474" t="str">
            <v>VIDROS</v>
          </cell>
        </row>
        <row r="475">
          <cell r="D475">
            <v>163</v>
          </cell>
          <cell r="E475" t="str">
            <v xml:space="preserve">ALVENARIA BLOCO DE VIDRO, DIM 20 X 20CM, COM ARGAMASSA TRAÇO T4 - 1:5 (CIMENTO/AREIA) COM JUNTA DE 1,0CM </v>
          </cell>
          <cell r="F475" t="str">
            <v>M2</v>
          </cell>
          <cell r="G475" t="str">
            <v/>
          </cell>
          <cell r="I475">
            <v>676.90032959679991</v>
          </cell>
        </row>
        <row r="476">
          <cell r="D476">
            <v>82</v>
          </cell>
          <cell r="E476" t="str">
            <v>AÇO CA - 60 4,2 A 9,5 MM</v>
          </cell>
          <cell r="F476" t="str">
            <v>KG</v>
          </cell>
          <cell r="G476">
            <v>0.6</v>
          </cell>
          <cell r="H476" t="str">
            <v>179,97</v>
          </cell>
          <cell r="I476">
            <v>107.982</v>
          </cell>
        </row>
        <row r="477">
          <cell r="D477">
            <v>715</v>
          </cell>
          <cell r="E477" t="str">
            <v>BLOCO DE VIDRO INCOLOR, CANELADO, DE *19 X 19 X 8* CM</v>
          </cell>
          <cell r="F477" t="str">
            <v>UN</v>
          </cell>
          <cell r="G477">
            <v>25</v>
          </cell>
          <cell r="H477" t="str">
            <v>15,55</v>
          </cell>
          <cell r="I477">
            <v>388.75</v>
          </cell>
        </row>
        <row r="478">
          <cell r="D478">
            <v>1380</v>
          </cell>
          <cell r="E478" t="str">
            <v>CIMENTO BRANCO</v>
          </cell>
          <cell r="F478" t="str">
            <v>KG</v>
          </cell>
          <cell r="G478">
            <v>0.25</v>
          </cell>
          <cell r="H478" t="str">
            <v>3,02</v>
          </cell>
          <cell r="I478">
            <v>0.755</v>
          </cell>
        </row>
        <row r="479">
          <cell r="D479">
            <v>88309</v>
          </cell>
          <cell r="E479" t="str">
            <v>PEDREIRO COM ENCARGOS COMPLEMENTARES</v>
          </cell>
          <cell r="F479" t="str">
            <v>H</v>
          </cell>
          <cell r="G479">
            <v>4</v>
          </cell>
          <cell r="H479">
            <v>26.849394</v>
          </cell>
          <cell r="I479">
            <v>107.397576</v>
          </cell>
        </row>
        <row r="480">
          <cell r="D480">
            <v>88316</v>
          </cell>
          <cell r="E480" t="str">
            <v>SERVENTE COMENCARGOS COMPLEMENTARES</v>
          </cell>
          <cell r="F480" t="str">
            <v>H</v>
          </cell>
          <cell r="G480">
            <v>4</v>
          </cell>
          <cell r="H480">
            <v>16.870282</v>
          </cell>
          <cell r="I480">
            <v>67.481127999999998</v>
          </cell>
        </row>
        <row r="481">
          <cell r="D481">
            <v>370</v>
          </cell>
          <cell r="E481" t="str">
            <v>AREIA MEDIA - POSTO JAZIDA/FORNECEDOR (RETIRADO NA JAZIDA, SEM TRANSPORTE)</v>
          </cell>
          <cell r="F481" t="str">
            <v>M3</v>
          </cell>
          <cell r="G481">
            <v>1.6848000000000002E-2</v>
          </cell>
          <cell r="H481" t="str">
            <v>65,00</v>
          </cell>
          <cell r="I481">
            <v>1.0951200000000001</v>
          </cell>
        </row>
        <row r="482">
          <cell r="D482">
            <v>1379</v>
          </cell>
          <cell r="E482" t="str">
            <v>CIMENTO PORTLAND COMPOSTO CP II-32</v>
          </cell>
          <cell r="F482" t="str">
            <v>KG</v>
          </cell>
          <cell r="G482">
            <v>4.68</v>
          </cell>
          <cell r="H482" t="str">
            <v>0,51</v>
          </cell>
          <cell r="I482">
            <v>2.3868</v>
          </cell>
        </row>
        <row r="483">
          <cell r="D483">
            <v>88316</v>
          </cell>
          <cell r="E483" t="str">
            <v>SERVENTE COM ENCARGOS COMPLEMENTARES</v>
          </cell>
          <cell r="F483" t="str">
            <v>H</v>
          </cell>
          <cell r="G483">
            <v>6.2399999999999997E-2</v>
          </cell>
          <cell r="H483">
            <v>16.870282</v>
          </cell>
          <cell r="I483">
            <v>1.0527055967999999</v>
          </cell>
        </row>
        <row r="484">
          <cell r="D484">
            <v>72176</v>
          </cell>
          <cell r="E484" t="str">
            <v>BLOCOS DE VIDRO TIPO XADREZ 20X10X8CM, ASSENTADO COM ARGAMASSA TRACO 1:3 (CIMENTO E AREIA GROSSA) PREPARO MECANICO, COM REJUNTAMENTO EM CIMENTO BRANCO E BARRAS DE ACO</v>
          </cell>
          <cell r="F484" t="str">
            <v>M2</v>
          </cell>
          <cell r="G484" t="str">
            <v/>
          </cell>
          <cell r="I484">
            <v>580.55888423018405</v>
          </cell>
        </row>
        <row r="485">
          <cell r="D485">
            <v>367</v>
          </cell>
          <cell r="E485" t="str">
            <v>AREIA GROSSA - POSTO JAZIDA/FORNECEDOR (RETIRADO NA JAZIDA, SEM TRANSPORTE)</v>
          </cell>
          <cell r="F485" t="str">
            <v>M3</v>
          </cell>
          <cell r="G485">
            <v>1.6535999999999999E-2</v>
          </cell>
          <cell r="H485" t="str">
            <v>65,75</v>
          </cell>
          <cell r="I485">
            <v>1.0872419999999998</v>
          </cell>
        </row>
        <row r="486">
          <cell r="D486">
            <v>1379</v>
          </cell>
          <cell r="E486" t="str">
            <v>CIMENTO PORTLAND COMPOSTO CP II-32</v>
          </cell>
          <cell r="F486" t="str">
            <v>KG</v>
          </cell>
          <cell r="G486">
            <v>6.3296999999999999</v>
          </cell>
          <cell r="H486" t="str">
            <v>0,51</v>
          </cell>
          <cell r="I486">
            <v>3.2281469999999999</v>
          </cell>
        </row>
        <row r="487">
          <cell r="D487">
            <v>88377</v>
          </cell>
          <cell r="E487" t="str">
            <v>OPERADOR DE BETONEIRA ESTACIONARIA/MISR=TURADOR COM ENCARGOS COMPLEMENTARES</v>
          </cell>
          <cell r="F487" t="str">
            <v>H</v>
          </cell>
          <cell r="G487">
            <v>6.6767999999999994E-2</v>
          </cell>
          <cell r="H487">
            <v>20.551387999999996</v>
          </cell>
          <cell r="I487">
            <v>1.3721750739839995</v>
          </cell>
        </row>
        <row r="488">
          <cell r="D488">
            <v>88830</v>
          </cell>
          <cell r="E488" t="str">
            <v>BETONEIRA CAPACIDADE NOMINAL DE 400L, CAPACIDADE DE MISTURA 280L, MOTOR ELETRICO TRIFASICO POTENCIA DE 2CV, SEM CARREGADOR CHP DIURNO. AF_10/2014</v>
          </cell>
          <cell r="F488" t="str">
            <v>CHP</v>
          </cell>
          <cell r="G488">
            <v>1.5599999999999999E-2</v>
          </cell>
          <cell r="H488" t="str">
            <v>1,26</v>
          </cell>
          <cell r="I488">
            <v>1.9656E-2</v>
          </cell>
        </row>
        <row r="489">
          <cell r="D489">
            <v>88831</v>
          </cell>
          <cell r="E489" t="str">
            <v>BETONEIRA CAPACIDADE NOMINAL DE 400L, CAPACIDADE DE MISTURA 280L, MOTOR ELETRICO TRIFASICO POTENCIA DE 2CV, SEM CARREGADOR CHI DIURNO. AF_10/2015</v>
          </cell>
          <cell r="F489" t="str">
            <v>CHI</v>
          </cell>
          <cell r="G489">
            <v>5.1167999999999991E-2</v>
          </cell>
          <cell r="H489" t="str">
            <v>0,25</v>
          </cell>
          <cell r="I489">
            <v>1.2791999999999998E-2</v>
          </cell>
        </row>
        <row r="490">
          <cell r="D490">
            <v>88309</v>
          </cell>
          <cell r="E490" t="str">
            <v>PEDREIRO COM ENCARGOS COMPLEMENTARES</v>
          </cell>
          <cell r="F490" t="str">
            <v>H</v>
          </cell>
          <cell r="G490">
            <v>4</v>
          </cell>
          <cell r="H490">
            <v>26.849394</v>
          </cell>
          <cell r="I490">
            <v>107.397576</v>
          </cell>
        </row>
        <row r="491">
          <cell r="D491">
            <v>88316</v>
          </cell>
          <cell r="E491" t="str">
            <v>SERVENTE COM ENCARGOS COMPLEMENTARES</v>
          </cell>
          <cell r="F491" t="str">
            <v>H</v>
          </cell>
          <cell r="G491">
            <v>4.0041000000000002</v>
          </cell>
          <cell r="H491">
            <v>16.870282</v>
          </cell>
          <cell r="I491">
            <v>67.550296156200005</v>
          </cell>
        </row>
        <row r="492">
          <cell r="D492">
            <v>36</v>
          </cell>
          <cell r="E492" t="str">
            <v>ACO CA-60, 4,2 MM, VERGALHAO</v>
          </cell>
          <cell r="F492" t="str">
            <v>KG</v>
          </cell>
          <cell r="G492">
            <v>0.6</v>
          </cell>
          <cell r="H492" t="str">
            <v>3,56</v>
          </cell>
          <cell r="I492">
            <v>2.1360000000000001</v>
          </cell>
        </row>
        <row r="493">
          <cell r="D493">
            <v>1380</v>
          </cell>
          <cell r="E493" t="str">
            <v>CIMENTO BRANCO</v>
          </cell>
          <cell r="F493" t="str">
            <v>KG</v>
          </cell>
          <cell r="G493">
            <v>0.25</v>
          </cell>
          <cell r="H493" t="str">
            <v>3,02</v>
          </cell>
          <cell r="I493">
            <v>0.755</v>
          </cell>
        </row>
        <row r="494">
          <cell r="D494">
            <v>11981</v>
          </cell>
          <cell r="E494" t="str">
            <v>BLOCO VIDRO/ELEMENTO VAZADO, INCOLOR, VENEZIANA, *20 X 10 X 8* CM</v>
          </cell>
          <cell r="F494" t="str">
            <v>UN</v>
          </cell>
          <cell r="G494">
            <v>25</v>
          </cell>
          <cell r="H494" t="str">
            <v>15,88</v>
          </cell>
          <cell r="I494">
            <v>397</v>
          </cell>
        </row>
        <row r="495">
          <cell r="E495" t="str">
            <v>FORRO / TETO</v>
          </cell>
        </row>
        <row r="496">
          <cell r="D496">
            <v>87877</v>
          </cell>
          <cell r="E496" t="str">
            <v>CHAPISCO APLICADO EM ALVENARIAS E ESTRUTURAS DE CONCRETO INTERNAS, COM ROLO PARA TEXTURA ACRÍLICA.  ARGAMASSA INDUSTRIALIZADA COM PREPARO EM MISTURADOR 300 KG. AF_06/2014</v>
          </cell>
          <cell r="F496" t="str">
            <v>M2</v>
          </cell>
          <cell r="G496" t="str">
            <v/>
          </cell>
          <cell r="I496">
            <v>9.3609887376599978</v>
          </cell>
        </row>
        <row r="497">
          <cell r="D497">
            <v>37552</v>
          </cell>
          <cell r="E497" t="str">
            <v>ARGAMASSA INDUSTRIALIZADA PARA CHAPISCO ROLADO</v>
          </cell>
          <cell r="F497" t="str">
            <v>KG</v>
          </cell>
          <cell r="G497">
            <v>2.99031</v>
          </cell>
          <cell r="H497" t="str">
            <v>2,67</v>
          </cell>
          <cell r="I497">
            <v>7.9841277000000002</v>
          </cell>
        </row>
        <row r="498">
          <cell r="D498">
            <v>88377</v>
          </cell>
          <cell r="E498" t="str">
            <v>OPERADOR DE BETONEIRA ESTACIONARIA/MISR=TURADOR COM ENCARGOS COMPLEMENTARES</v>
          </cell>
          <cell r="F498" t="str">
            <v>H</v>
          </cell>
          <cell r="G498">
            <v>8.1449999999999995E-3</v>
          </cell>
          <cell r="H498">
            <v>20.551387999999996</v>
          </cell>
          <cell r="I498">
            <v>0.16739105525999995</v>
          </cell>
        </row>
        <row r="499">
          <cell r="D499">
            <v>88386</v>
          </cell>
          <cell r="E499" t="str">
            <v>MISTURADOR DE ARGAMASSA, EIXO HORIZONTAL, CAPACIDADE DE MISTURA 300KG, MOTOR ELETRICO POTENCIA 5 CV- CHP DIURNO. AF_06/2014</v>
          </cell>
          <cell r="F499" t="str">
            <v>CHP</v>
          </cell>
          <cell r="G499">
            <v>1.905E-3</v>
          </cell>
          <cell r="H499" t="str">
            <v>3,45</v>
          </cell>
          <cell r="I499">
            <v>6.57225E-3</v>
          </cell>
        </row>
        <row r="500">
          <cell r="D500">
            <v>88392</v>
          </cell>
          <cell r="E500" t="str">
            <v>MISTURADOR DE ARGAMASSA, EIXO HORIZONTAL, CAPACIDADE DE MISTURA 300KG, MOTOR ELETRICO POTENCIA 5 CV- CHI DIURNO. AF_06/2015</v>
          </cell>
          <cell r="F500" t="str">
            <v>CHI</v>
          </cell>
          <cell r="G500">
            <v>6.2400000000000008E-3</v>
          </cell>
          <cell r="H500" t="str">
            <v>0,70</v>
          </cell>
          <cell r="I500">
            <v>4.3680000000000004E-3</v>
          </cell>
        </row>
        <row r="501">
          <cell r="D501">
            <v>88309</v>
          </cell>
          <cell r="E501" t="str">
            <v>PEDREIRO COM ENCARGOS COMPLEMENTARES</v>
          </cell>
          <cell r="F501" t="str">
            <v>H</v>
          </cell>
          <cell r="G501">
            <v>4.2000000000000003E-2</v>
          </cell>
          <cell r="H501">
            <v>26.849394</v>
          </cell>
          <cell r="I501">
            <v>1.1276745480000001</v>
          </cell>
        </row>
        <row r="502">
          <cell r="D502">
            <v>88316</v>
          </cell>
          <cell r="E502" t="str">
            <v>SERVENTE COM ENCARGOS COMPLEMENTARES</v>
          </cell>
          <cell r="F502" t="str">
            <v>H</v>
          </cell>
          <cell r="G502">
            <v>4.1999999999999997E-3</v>
          </cell>
          <cell r="H502">
            <v>16.870282</v>
          </cell>
          <cell r="I502">
            <v>7.0855184399999993E-2</v>
          </cell>
        </row>
        <row r="503">
          <cell r="D503">
            <v>87536</v>
          </cell>
          <cell r="E503" t="str">
            <v>EMBOÇO, PARA RECEBIMENTO DE CERÂMICA, EM ARGAMASSA TRAÇO 1:2:8, PREPARO MANUAL, APLICADO MANUALMENTE EM FACES INTERNAS DE PAREDES, PARA AMBIENTE COM ÁREA  MAIOR QUE 10M2, ESPESSURA DE 20MM, COM EXECUÇÃO DE TALISCAS. AF_06/2014</v>
          </cell>
          <cell r="F503" t="str">
            <v>M2</v>
          </cell>
          <cell r="G503" t="str">
            <v/>
          </cell>
          <cell r="I503">
            <v>30.740115274383999</v>
          </cell>
        </row>
        <row r="504">
          <cell r="D504">
            <v>370</v>
          </cell>
          <cell r="E504" t="str">
            <v>AREIA MEDIA - POSTO JAZIDA/FORNECEDOR (RETIRADO NA JAZIDA, SEM TRANSPORTE)</v>
          </cell>
          <cell r="F504" t="str">
            <v>M3</v>
          </cell>
          <cell r="G504">
            <v>4.7376000000000001E-2</v>
          </cell>
          <cell r="H504" t="str">
            <v>65,00</v>
          </cell>
          <cell r="I504">
            <v>3.07944</v>
          </cell>
        </row>
        <row r="505">
          <cell r="D505">
            <v>1106</v>
          </cell>
          <cell r="E505" t="str">
            <v>CAL HIDRATADA CH-I PARA ARGAMASSAS</v>
          </cell>
          <cell r="F505" t="str">
            <v>KG</v>
          </cell>
          <cell r="G505">
            <v>7.1041439999999998</v>
          </cell>
          <cell r="H505" t="str">
            <v>0,90</v>
          </cell>
          <cell r="I505">
            <v>6.3937296000000003</v>
          </cell>
        </row>
        <row r="506">
          <cell r="D506">
            <v>1379</v>
          </cell>
          <cell r="E506" t="str">
            <v>CIMENTO PORTLAND COMPOSTO CP II-32</v>
          </cell>
          <cell r="F506" t="str">
            <v>KG</v>
          </cell>
          <cell r="G506">
            <v>6.8082320000000003</v>
          </cell>
          <cell r="H506" t="str">
            <v>0,51</v>
          </cell>
          <cell r="I506">
            <v>3.4721983200000004</v>
          </cell>
        </row>
        <row r="507">
          <cell r="D507">
            <v>88316</v>
          </cell>
          <cell r="E507" t="str">
            <v>SERVENTE COM ENCARGOS COMPLEMENTARES</v>
          </cell>
          <cell r="F507" t="str">
            <v>H</v>
          </cell>
          <cell r="G507">
            <v>0.427512</v>
          </cell>
          <cell r="H507">
            <v>16.870282</v>
          </cell>
          <cell r="I507">
            <v>7.212247998384</v>
          </cell>
        </row>
        <row r="508">
          <cell r="D508">
            <v>88309</v>
          </cell>
          <cell r="E508" t="str">
            <v>PEDREIRO COM ENCARGOS COMPLEMENTARES</v>
          </cell>
          <cell r="F508" t="str">
            <v>H</v>
          </cell>
          <cell r="G508">
            <v>0.32</v>
          </cell>
          <cell r="H508">
            <v>26.849394</v>
          </cell>
          <cell r="I508">
            <v>8.5918060799999996</v>
          </cell>
        </row>
        <row r="509">
          <cell r="D509">
            <v>88316</v>
          </cell>
          <cell r="E509" t="str">
            <v>SERVENTE COM ENCARGOS COMPLEMENTARES</v>
          </cell>
          <cell r="F509" t="str">
            <v>H</v>
          </cell>
          <cell r="G509">
            <v>0.11799999999999999</v>
          </cell>
          <cell r="H509">
            <v>16.870282</v>
          </cell>
          <cell r="I509">
            <v>1.9906932759999998</v>
          </cell>
        </row>
        <row r="510">
          <cell r="D510">
            <v>4726</v>
          </cell>
          <cell r="E510" t="str">
            <v>FORRO DE GESSO ACARTONADO, EM PLACAS 1250 X 600MM E PERFIS T, ACABAMENTO EM FILME PVC, MARCA MOD-LINE, MODELO LINHO OU SIMILAR, INSTALADO</v>
          </cell>
          <cell r="F510" t="str">
            <v>M2</v>
          </cell>
          <cell r="G510" t="str">
            <v/>
          </cell>
          <cell r="I510">
            <v>65</v>
          </cell>
        </row>
        <row r="511">
          <cell r="D511">
            <v>4427</v>
          </cell>
          <cell r="E511" t="str">
            <v>FORRO DE GESSO ACARTONADO, ACABAMENTO EM FILME PVC, PLACA 1250 X 600MM E PERFIL T, PADRÃO LINHO, MARCA MOD-LINE OU SIMILAR, INSTALADO</v>
          </cell>
          <cell r="F511" t="str">
            <v>M2</v>
          </cell>
          <cell r="G511">
            <v>1</v>
          </cell>
          <cell r="H511">
            <v>65</v>
          </cell>
          <cell r="I511">
            <v>65</v>
          </cell>
        </row>
        <row r="512">
          <cell r="D512">
            <v>96113</v>
          </cell>
          <cell r="E512" t="str">
            <v>FORRO EM PLACAS DE GESSO, PARA AMBIENTES COMERCIAIS. AF_05/2017_P</v>
          </cell>
          <cell r="F512" t="str">
            <v>M2</v>
          </cell>
          <cell r="G512" t="str">
            <v/>
          </cell>
          <cell r="I512">
            <v>29.854235070000001</v>
          </cell>
        </row>
        <row r="513">
          <cell r="D513">
            <v>345</v>
          </cell>
          <cell r="E513" t="str">
            <v>ARAME GALVANIZADO 18 BWG, 1,24MM (0,009 KG/M)</v>
          </cell>
          <cell r="F513" t="str">
            <v>KG</v>
          </cell>
          <cell r="G513">
            <v>2.5000000000000001E-2</v>
          </cell>
          <cell r="H513" t="str">
            <v>14,91</v>
          </cell>
          <cell r="I513">
            <v>0.37275000000000003</v>
          </cell>
        </row>
        <row r="514">
          <cell r="D514">
            <v>3315</v>
          </cell>
          <cell r="E514" t="str">
            <v>GESSO EM PÓ PARA REVESTIMENTOS/MOLDURAS/SANCAS</v>
          </cell>
          <cell r="F514" t="str">
            <v>KG</v>
          </cell>
          <cell r="G514">
            <v>0.99639999999999995</v>
          </cell>
          <cell r="H514" t="str">
            <v>0,31</v>
          </cell>
          <cell r="I514">
            <v>0.30888399999999999</v>
          </cell>
        </row>
        <row r="515">
          <cell r="D515">
            <v>4812</v>
          </cell>
          <cell r="E515" t="str">
            <v xml:space="preserve">PLACA DE GESSO PARA FORRO, DE * 60 X 60* CM E ESPESSURA DE 12MM (30MM NAS BORDAS) SEM COLOCAÇÃO </v>
          </cell>
          <cell r="F515" t="str">
            <v>M2</v>
          </cell>
          <cell r="G515">
            <v>1.0740000000000001</v>
          </cell>
          <cell r="H515" t="str">
            <v>7,00</v>
          </cell>
          <cell r="I515">
            <v>7.5180000000000007</v>
          </cell>
        </row>
        <row r="516">
          <cell r="D516">
            <v>20250</v>
          </cell>
          <cell r="E516" t="str">
            <v>SISAL EM FIBRA</v>
          </cell>
          <cell r="F516" t="str">
            <v>KG</v>
          </cell>
          <cell r="G516">
            <v>7.7999999999999996E-3</v>
          </cell>
          <cell r="H516" t="str">
            <v>8,00</v>
          </cell>
          <cell r="I516">
            <v>6.2399999999999997E-2</v>
          </cell>
        </row>
        <row r="517">
          <cell r="D517">
            <v>40547</v>
          </cell>
          <cell r="E517" t="str">
            <v>PARAFUSO ZINCADO, AUTOBROCANTE, FLANGEADO, 4,2 X 19"</v>
          </cell>
          <cell r="F517" t="str">
            <v>CENTO</v>
          </cell>
          <cell r="G517">
            <v>3.0800000000000001E-2</v>
          </cell>
          <cell r="H517" t="str">
            <v>11,11</v>
          </cell>
          <cell r="I517">
            <v>0.34218799999999999</v>
          </cell>
        </row>
        <row r="518">
          <cell r="D518">
            <v>88269</v>
          </cell>
          <cell r="E518" t="str">
            <v>GESSEIRO COM ENCARGOS COMPLEMENTARES</v>
          </cell>
          <cell r="F518" t="str">
            <v>H</v>
          </cell>
          <cell r="G518">
            <v>0.63129999999999997</v>
          </cell>
          <cell r="H518">
            <v>25.226915999999999</v>
          </cell>
          <cell r="I518">
            <v>15.925752070799998</v>
          </cell>
        </row>
        <row r="519">
          <cell r="D519">
            <v>88316</v>
          </cell>
          <cell r="E519" t="str">
            <v>SERVENTE COMENCARGOS COMPLEMENTARES</v>
          </cell>
          <cell r="F519" t="str">
            <v>H</v>
          </cell>
          <cell r="G519">
            <v>0.31559999999999999</v>
          </cell>
          <cell r="H519">
            <v>16.870282</v>
          </cell>
          <cell r="I519">
            <v>5.3242609991999998</v>
          </cell>
        </row>
        <row r="520">
          <cell r="E520" t="str">
            <v>REVESTIMENTO DE PAREDES</v>
          </cell>
        </row>
        <row r="521">
          <cell r="D521">
            <v>88485</v>
          </cell>
          <cell r="E521" t="str">
            <v>APLICAÇÃO DE FUNDO SELADOR ACRÍLICO EM PAREDES, UMA DEMÃO. AF_06/2014</v>
          </cell>
          <cell r="F521" t="str">
            <v>M2</v>
          </cell>
          <cell r="G521" t="str">
            <v/>
          </cell>
          <cell r="I521">
            <v>2.3881497140000003</v>
          </cell>
        </row>
        <row r="522">
          <cell r="D522">
            <v>88310</v>
          </cell>
          <cell r="E522" t="str">
            <v>PINTOR COM ENCARGOS COMPLEMENTARES</v>
          </cell>
          <cell r="F522" t="str">
            <v>H</v>
          </cell>
          <cell r="G522">
            <v>3.9E-2</v>
          </cell>
          <cell r="H522">
            <v>28.593994000000002</v>
          </cell>
          <cell r="I522">
            <v>1.1151657660000001</v>
          </cell>
        </row>
        <row r="523">
          <cell r="D523">
            <v>88316</v>
          </cell>
          <cell r="E523" t="str">
            <v>SERVENTE COM ENCARGOS COMPLEMENTARES</v>
          </cell>
          <cell r="F523" t="str">
            <v>H</v>
          </cell>
          <cell r="G523">
            <v>1.4E-2</v>
          </cell>
          <cell r="H523">
            <v>16.870282</v>
          </cell>
          <cell r="I523">
            <v>0.236183948</v>
          </cell>
        </row>
        <row r="524">
          <cell r="D524">
            <v>6085</v>
          </cell>
          <cell r="E524" t="str">
            <v>SELADOR ACRILICO PAREDES INTERNAS/EXTERNAS</v>
          </cell>
          <cell r="F524" t="str">
            <v>L</v>
          </cell>
          <cell r="G524">
            <v>0.16</v>
          </cell>
          <cell r="H524" t="str">
            <v>6,48</v>
          </cell>
          <cell r="I524">
            <v>1.0368000000000002</v>
          </cell>
        </row>
        <row r="525">
          <cell r="D525">
            <v>87248</v>
          </cell>
          <cell r="E525" t="str">
            <v>REVESTIMENTO CERÂMICO PARA PISO COM PLACAS TIPO GRÊS DE DIMENSÕES 35X35CM APLICADA EM AMBIENTES DE ÁREA MAIOR QUE 10M2. AF_06/2014</v>
          </cell>
          <cell r="F525" t="str">
            <v>M2</v>
          </cell>
          <cell r="I525">
            <v>18.9499423</v>
          </cell>
        </row>
        <row r="526">
          <cell r="D526">
            <v>1287</v>
          </cell>
          <cell r="E526" t="str">
            <v>PISO EM CERÂMICA ESMALTADA EXTRA, PEI MAIOR OU IGUAL A 4, FORMATO MENOR OU IGUAL A 20X25CM2</v>
          </cell>
          <cell r="F526" t="str">
            <v>M2</v>
          </cell>
          <cell r="G526">
            <v>1.06</v>
          </cell>
          <cell r="H526" t="str">
            <v>15,49</v>
          </cell>
          <cell r="I526">
            <v>16.4194</v>
          </cell>
        </row>
        <row r="527">
          <cell r="D527">
            <v>88316</v>
          </cell>
          <cell r="E527" t="str">
            <v>SERVENTE COM ENCARGOS COMPLEMENTARES</v>
          </cell>
          <cell r="F527" t="str">
            <v>H</v>
          </cell>
          <cell r="G527">
            <v>0.15</v>
          </cell>
          <cell r="H527">
            <v>16.870282</v>
          </cell>
          <cell r="I527">
            <v>2.5305423</v>
          </cell>
        </row>
        <row r="528">
          <cell r="D528">
            <v>87904</v>
          </cell>
          <cell r="E528" t="str">
            <v>CHAPISCO APLICADO EM ALVENARIA (COM PRESENÇA DE VÃOS) E ESTRUTURAS DE CONCRETO DE FACHADA, COM COLHER DE PEDREIRO.  ARGAMASSA TRAÇO 1:3 COM PREPARO MANUAL. AF_06/2014</v>
          </cell>
          <cell r="F528" t="str">
            <v>M2</v>
          </cell>
          <cell r="G528" t="str">
            <v/>
          </cell>
          <cell r="I528">
            <v>8.3693400021159992</v>
          </cell>
        </row>
        <row r="529">
          <cell r="D529">
            <v>367</v>
          </cell>
          <cell r="E529" t="str">
            <v>AREIA GROSSA - POSTO JAZIDA/FORNECEDOR (RETIRADO NA JAZIDA, SEM TRANSPORTE)</v>
          </cell>
          <cell r="F529" t="str">
            <v>M3</v>
          </cell>
          <cell r="G529">
            <v>4.4099999999999999E-3</v>
          </cell>
          <cell r="H529" t="str">
            <v>65,75</v>
          </cell>
          <cell r="I529">
            <v>0.28995749999999998</v>
          </cell>
        </row>
        <row r="530">
          <cell r="D530">
            <v>1379</v>
          </cell>
          <cell r="E530" t="str">
            <v>CIMENTO PORTLAND COMPOSTO CP II-32</v>
          </cell>
          <cell r="F530" t="str">
            <v>KG</v>
          </cell>
          <cell r="G530">
            <v>1.6845779999999997</v>
          </cell>
          <cell r="H530" t="str">
            <v>0,51</v>
          </cell>
          <cell r="I530">
            <v>0.85913477999999988</v>
          </cell>
        </row>
        <row r="531">
          <cell r="D531">
            <v>88316</v>
          </cell>
          <cell r="E531" t="str">
            <v>SERVENTE COM ENCARGOS COMPLEMENTARES</v>
          </cell>
          <cell r="F531" t="str">
            <v>H</v>
          </cell>
          <cell r="G531">
            <v>4.5738000000000001E-2</v>
          </cell>
          <cell r="H531">
            <v>16.870282</v>
          </cell>
          <cell r="I531">
            <v>0.77161295811599995</v>
          </cell>
        </row>
        <row r="532">
          <cell r="D532">
            <v>88309</v>
          </cell>
          <cell r="E532" t="str">
            <v>PEDREIRO COM ENCARGOS COMPLEMENTARES</v>
          </cell>
          <cell r="F532" t="str">
            <v>H</v>
          </cell>
          <cell r="G532">
            <v>0.183</v>
          </cell>
          <cell r="H532">
            <v>26.849394</v>
          </cell>
          <cell r="I532">
            <v>4.9134391019999999</v>
          </cell>
        </row>
        <row r="533">
          <cell r="D533">
            <v>88316</v>
          </cell>
          <cell r="E533" t="str">
            <v>SERVENTE COM ENCARGOS COMPLEMENTARES</v>
          </cell>
          <cell r="F533" t="str">
            <v>H</v>
          </cell>
          <cell r="G533">
            <v>9.0999999999999998E-2</v>
          </cell>
          <cell r="H533">
            <v>16.870282</v>
          </cell>
          <cell r="I533">
            <v>1.535195662</v>
          </cell>
        </row>
        <row r="534">
          <cell r="D534">
            <v>87536</v>
          </cell>
          <cell r="E534" t="str">
            <v>EMBOÇO, PARA RECEBIMENTO DE CERÂMICA, EM ARGAMASSA TRAÇO 1:2:8, PREPARO MANUAL, APLICADO MANUALMENTE EM FACES INTERNAS DE PAREDES, PARA AMBIENTE COM ÁREA  MAIOR QUE 10M2, ESPESSURA DE 20MM, COM EXECUÇÃO DE TALISCAS. AF_06/2014</v>
          </cell>
          <cell r="F534" t="str">
            <v>M2</v>
          </cell>
          <cell r="G534" t="str">
            <v/>
          </cell>
          <cell r="I534">
            <v>30.740115274383999</v>
          </cell>
        </row>
        <row r="535">
          <cell r="D535">
            <v>370</v>
          </cell>
          <cell r="E535" t="str">
            <v>AREIA MEDIA - POSTO JAZIDA/FORNECEDOR (RETIRADO NA JAZIDA, SEM TRANSPORTE)</v>
          </cell>
          <cell r="F535" t="str">
            <v>M3</v>
          </cell>
          <cell r="G535">
            <v>4.7376000000000001E-2</v>
          </cell>
          <cell r="H535" t="str">
            <v>65,00</v>
          </cell>
          <cell r="I535">
            <v>3.07944</v>
          </cell>
        </row>
        <row r="536">
          <cell r="D536">
            <v>1106</v>
          </cell>
          <cell r="E536" t="str">
            <v>CAL HIDRATADA CH-I PARA ARGAMASSAS</v>
          </cell>
          <cell r="F536" t="str">
            <v>KG</v>
          </cell>
          <cell r="G536">
            <v>7.1041439999999998</v>
          </cell>
          <cell r="H536" t="str">
            <v>0,90</v>
          </cell>
          <cell r="I536">
            <v>6.3937296000000003</v>
          </cell>
        </row>
        <row r="537">
          <cell r="D537">
            <v>1379</v>
          </cell>
          <cell r="E537" t="str">
            <v>CIMENTO PORTLAND COMPOSTO CP II-32</v>
          </cell>
          <cell r="F537" t="str">
            <v>KG</v>
          </cell>
          <cell r="G537">
            <v>6.8082320000000003</v>
          </cell>
          <cell r="H537" t="str">
            <v>0,51</v>
          </cell>
          <cell r="I537">
            <v>3.4721983200000004</v>
          </cell>
        </row>
        <row r="538">
          <cell r="D538">
            <v>88316</v>
          </cell>
          <cell r="E538" t="str">
            <v>SERVENTE COM ENCARGOS COMPLEMENTARES</v>
          </cell>
          <cell r="F538" t="str">
            <v>H</v>
          </cell>
          <cell r="G538">
            <v>0.427512</v>
          </cell>
          <cell r="H538">
            <v>16.870282</v>
          </cell>
          <cell r="I538">
            <v>7.212247998384</v>
          </cell>
        </row>
        <row r="539">
          <cell r="D539">
            <v>88309</v>
          </cell>
          <cell r="E539" t="str">
            <v>PEDREIRO COM ENCARGOS COMPLEMENTARES</v>
          </cell>
          <cell r="F539" t="str">
            <v>H</v>
          </cell>
          <cell r="G539">
            <v>0.32</v>
          </cell>
          <cell r="H539">
            <v>26.849394</v>
          </cell>
          <cell r="I539">
            <v>8.5918060799999996</v>
          </cell>
        </row>
        <row r="540">
          <cell r="D540">
            <v>88316</v>
          </cell>
          <cell r="E540" t="str">
            <v>SERVENTE COM ENCARGOS COMPLEMENTARES</v>
          </cell>
          <cell r="F540" t="str">
            <v>H</v>
          </cell>
          <cell r="G540">
            <v>0.11799999999999999</v>
          </cell>
          <cell r="H540">
            <v>16.870282</v>
          </cell>
          <cell r="I540">
            <v>1.9906932759999998</v>
          </cell>
        </row>
        <row r="541">
          <cell r="D541">
            <v>94224</v>
          </cell>
          <cell r="E541" t="str">
            <v>EMBOÇAMENTO COM ARGAMASSA TRAÇO 1:2:9 (CIMENTO, CAL E AREIA). AF_06/2016</v>
          </cell>
          <cell r="F541" t="str">
            <v>M</v>
          </cell>
          <cell r="G541" t="str">
            <v/>
          </cell>
          <cell r="I541">
            <v>21.858034076000003</v>
          </cell>
        </row>
        <row r="542">
          <cell r="D542">
            <v>87337</v>
          </cell>
          <cell r="E542" t="str">
            <v>ARGAMASSA TRAÇO 1:2:9 (CIMENTO, CAL E AREIA MÉDIA) PARA EMBOÇO/MASSA ÚNICA/ASSENTAMENTO DE ALVENARIA DE VEDAÇÃO, PREPARO MECÂNICO COM MISTURADOR DE EIXO HORIZONTAL DE 300 KG. AF_06/2014</v>
          </cell>
          <cell r="F542" t="str">
            <v>M3</v>
          </cell>
          <cell r="G542">
            <v>9.4999999999999998E-3</v>
          </cell>
          <cell r="H542" t="str">
            <v>406,75</v>
          </cell>
          <cell r="I542">
            <v>3.864125</v>
          </cell>
        </row>
        <row r="543">
          <cell r="D543">
            <v>88316</v>
          </cell>
          <cell r="E543" t="str">
            <v>SERVENTE COM ENCARGOS COMPLEMENTARES</v>
          </cell>
          <cell r="F543" t="str">
            <v>H</v>
          </cell>
          <cell r="G543">
            <v>0.433</v>
          </cell>
          <cell r="H543">
            <v>16.870282</v>
          </cell>
          <cell r="I543">
            <v>7.3048321060000001</v>
          </cell>
        </row>
        <row r="544">
          <cell r="D544">
            <v>88323</v>
          </cell>
          <cell r="E544" t="str">
            <v>TELHADISTA COM ENCARGOS COMPLEMENTARES</v>
          </cell>
          <cell r="F544" t="str">
            <v>H</v>
          </cell>
          <cell r="G544">
            <v>0.433</v>
          </cell>
          <cell r="H544">
            <v>24.68609</v>
          </cell>
          <cell r="I544">
            <v>10.68907697</v>
          </cell>
        </row>
        <row r="545">
          <cell r="D545">
            <v>8422</v>
          </cell>
          <cell r="E545" t="str">
            <v>PEITORIL GRANITO CINZA CORUMBA POLIDO, ESP=2CM</v>
          </cell>
          <cell r="F545" t="str">
            <v>M2</v>
          </cell>
          <cell r="I545">
            <v>235.47418205599999</v>
          </cell>
        </row>
        <row r="546">
          <cell r="D546">
            <v>8753</v>
          </cell>
          <cell r="E546" t="str">
            <v>GRANITO CINZA CORUMBA POLIDO ESP=2CM</v>
          </cell>
          <cell r="F546" t="str">
            <v>M2</v>
          </cell>
          <cell r="G546">
            <v>1.05</v>
          </cell>
          <cell r="H546">
            <v>205.66</v>
          </cell>
          <cell r="I546">
            <v>215.94300000000001</v>
          </cell>
        </row>
        <row r="547">
          <cell r="D547">
            <v>88309</v>
          </cell>
          <cell r="E547" t="str">
            <v>PEDREIRO COM ENCARGOS COMPLEMENTARES</v>
          </cell>
          <cell r="F547" t="str">
            <v>H</v>
          </cell>
          <cell r="G547">
            <v>0.7</v>
          </cell>
          <cell r="H547">
            <v>26.849394</v>
          </cell>
          <cell r="I547">
            <v>18.7945758</v>
          </cell>
        </row>
        <row r="548">
          <cell r="D548">
            <v>370</v>
          </cell>
          <cell r="E548" t="str">
            <v>AREIA MEDIA - POSTO JAZIDA/FORNECEDOR (RETIRADO NA JAZIDA, SEM TRANSPORTE)</v>
          </cell>
          <cell r="F548" t="str">
            <v>M3</v>
          </cell>
          <cell r="G548">
            <v>2.16E-3</v>
          </cell>
          <cell r="H548" t="str">
            <v>65,00</v>
          </cell>
          <cell r="I548">
            <v>0.1404</v>
          </cell>
        </row>
        <row r="549">
          <cell r="D549">
            <v>1379</v>
          </cell>
          <cell r="E549" t="str">
            <v>CIMENTO PORTLAND COMPOSTO CP II-32</v>
          </cell>
          <cell r="F549" t="str">
            <v>KG</v>
          </cell>
          <cell r="G549">
            <v>0.90439999999999998</v>
          </cell>
          <cell r="H549" t="str">
            <v>0,51</v>
          </cell>
          <cell r="I549">
            <v>0.46124399999999999</v>
          </cell>
        </row>
        <row r="550">
          <cell r="D550">
            <v>88316</v>
          </cell>
          <cell r="E550" t="str">
            <v>SERVENTE COM ENCARGOS COMPLEMENTARES</v>
          </cell>
          <cell r="F550" t="str">
            <v>H</v>
          </cell>
          <cell r="G550">
            <v>8.0000000000000002E-3</v>
          </cell>
          <cell r="H550">
            <v>16.870282</v>
          </cell>
          <cell r="I550">
            <v>0.134962256</v>
          </cell>
        </row>
        <row r="551">
          <cell r="D551">
            <v>3314</v>
          </cell>
          <cell r="E551" t="str">
            <v>REBOCO OU EMBOÇO INTERNO, DE PAREDE, COM ARGAMASSA TRAÇO T6 - 1:2:10 (CIMENTO/ CAL/ AREIA), ESPESSURA 1,5 CM</v>
          </cell>
          <cell r="F551" t="str">
            <v>M2</v>
          </cell>
          <cell r="I551">
            <v>31.573502519999998</v>
          </cell>
        </row>
        <row r="552">
          <cell r="D552">
            <v>367</v>
          </cell>
          <cell r="E552" t="str">
            <v>AREIA GROSSA - POSTO JAZIDA/FORNECEDOR (RETIRADO NA JAZIDA, SEM TRANSPORTE)</v>
          </cell>
          <cell r="F552" t="str">
            <v>M3</v>
          </cell>
          <cell r="G552">
            <v>1.8239999999999999E-2</v>
          </cell>
          <cell r="H552" t="str">
            <v>65,75</v>
          </cell>
          <cell r="I552">
            <v>1.1992799999999999</v>
          </cell>
        </row>
        <row r="553">
          <cell r="D553">
            <v>1106</v>
          </cell>
          <cell r="E553" t="str">
            <v>CAL HIDRATADA CH-I PARA ARGAMASSAS</v>
          </cell>
          <cell r="F553" t="str">
            <v>KG</v>
          </cell>
          <cell r="G553">
            <v>2.2199999999999998</v>
          </cell>
          <cell r="H553" t="str">
            <v>0,90</v>
          </cell>
          <cell r="I553">
            <v>1.9979999999999998</v>
          </cell>
        </row>
        <row r="554">
          <cell r="D554">
            <v>1379</v>
          </cell>
          <cell r="E554" t="str">
            <v>CIMENTO PORTLAND COMPOSTO CP II-32</v>
          </cell>
          <cell r="F554" t="str">
            <v>KG</v>
          </cell>
          <cell r="G554">
            <v>2.2199999999999998</v>
          </cell>
          <cell r="H554" t="str">
            <v>0,51</v>
          </cell>
          <cell r="I554">
            <v>1.1321999999999999</v>
          </cell>
        </row>
        <row r="555">
          <cell r="D555">
            <v>88316</v>
          </cell>
          <cell r="E555" t="str">
            <v>SERVENTE COM ENCARGOS COMPLEMENTARES</v>
          </cell>
          <cell r="F555" t="str">
            <v>H</v>
          </cell>
          <cell r="G555">
            <v>0.06</v>
          </cell>
          <cell r="H555">
            <v>16.870282</v>
          </cell>
          <cell r="I555">
            <v>1.01221692</v>
          </cell>
        </row>
        <row r="556">
          <cell r="D556">
            <v>88316</v>
          </cell>
          <cell r="E556" t="str">
            <v>SERVENTE COM ENCARGOS COMPLEMENTARES</v>
          </cell>
          <cell r="F556" t="str">
            <v>H</v>
          </cell>
          <cell r="G556">
            <v>0.6</v>
          </cell>
          <cell r="H556">
            <v>16.870282</v>
          </cell>
          <cell r="I556">
            <v>10.1221692</v>
          </cell>
        </row>
        <row r="557">
          <cell r="D557">
            <v>88309</v>
          </cell>
          <cell r="E557" t="str">
            <v>PEDREIRO COM ENCARGOS COMPLEMENTARES</v>
          </cell>
          <cell r="F557" t="str">
            <v>H</v>
          </cell>
          <cell r="G557">
            <v>0.6</v>
          </cell>
          <cell r="H557">
            <v>26.849394</v>
          </cell>
          <cell r="I557">
            <v>16.109636399999999</v>
          </cell>
        </row>
        <row r="558">
          <cell r="E558" t="str">
            <v>REVESTIMENTO DE PISOS</v>
          </cell>
        </row>
        <row r="559">
          <cell r="D559">
            <v>95241</v>
          </cell>
          <cell r="E559" t="str">
            <v>LASTRO DE CONCRETO, E = 5 CM, PREPARO MECÂNICO, INCLUSOS LANÇAMENTO E ADENSAMENTO. AF_07_2016</v>
          </cell>
          <cell r="F559" t="str">
            <v>M2</v>
          </cell>
          <cell r="G559" t="str">
            <v/>
          </cell>
          <cell r="I559">
            <v>21.741972114999999</v>
          </cell>
        </row>
        <row r="560">
          <cell r="D560">
            <v>92873</v>
          </cell>
          <cell r="E560" t="str">
            <v>LANÇAMENTO COM USO DE BALDES, ADENSAMENTO E ACABAMENTO DE CONCRETO EM ESTRUTURAS. AF_12/2015</v>
          </cell>
          <cell r="F560" t="str">
            <v>M3</v>
          </cell>
          <cell r="G560">
            <v>0.05</v>
          </cell>
          <cell r="H560" t="str">
            <v>164,55</v>
          </cell>
          <cell r="I560">
            <v>8.2275000000000009</v>
          </cell>
        </row>
        <row r="561">
          <cell r="D561">
            <v>370</v>
          </cell>
          <cell r="E561" t="str">
            <v>AREIA MEDIA - POSTO JAZIDA/FORNECEDOR (RETIRADO NA JAZIDA, SEM TRANSPORTE)</v>
          </cell>
          <cell r="F561" t="str">
            <v>M3</v>
          </cell>
          <cell r="G561">
            <v>4.2950000000000002E-2</v>
          </cell>
          <cell r="H561" t="str">
            <v>65,00</v>
          </cell>
          <cell r="I561">
            <v>2.79175</v>
          </cell>
        </row>
        <row r="562">
          <cell r="D562">
            <v>1379</v>
          </cell>
          <cell r="E562" t="str">
            <v>CIMENTO PORTLAND COMPOSTO CP II-32</v>
          </cell>
          <cell r="F562" t="str">
            <v>KG</v>
          </cell>
          <cell r="G562">
            <v>10.610500000000002</v>
          </cell>
          <cell r="H562" t="str">
            <v>0,51</v>
          </cell>
          <cell r="I562">
            <v>5.4113550000000012</v>
          </cell>
        </row>
        <row r="563">
          <cell r="D563">
            <v>4721</v>
          </cell>
          <cell r="E563" t="str">
            <v>PEDRA BRITADA N.1 ( 9,5 A 19MM) POSTO PEDREIRA/FORNECEDOR, SEM FRETE</v>
          </cell>
          <cell r="F563" t="str">
            <v>M3</v>
          </cell>
          <cell r="G563">
            <v>2.895E-2</v>
          </cell>
          <cell r="H563" t="str">
            <v>55,00</v>
          </cell>
          <cell r="I563">
            <v>1.5922499999999999</v>
          </cell>
        </row>
        <row r="564">
          <cell r="D564">
            <v>88316</v>
          </cell>
          <cell r="E564" t="str">
            <v>SERVENTE COM ENCARGOS COMPLEMENTARES</v>
          </cell>
          <cell r="F564" t="str">
            <v>H</v>
          </cell>
          <cell r="G564">
            <v>0.12250000000000001</v>
          </cell>
          <cell r="H564">
            <v>16.870282</v>
          </cell>
          <cell r="I564">
            <v>2.0666095449999999</v>
          </cell>
        </row>
        <row r="565">
          <cell r="D565">
            <v>88377</v>
          </cell>
          <cell r="E565" t="str">
            <v>OPERADOR DE BETONEIRA ESTACIONARIA/MISR=TURADOR COM ENCARGOS COMPLEMENTARES</v>
          </cell>
          <cell r="F565" t="str">
            <v>H</v>
          </cell>
          <cell r="G565">
            <v>7.7500000000000013E-2</v>
          </cell>
          <cell r="H565">
            <v>20.551387999999996</v>
          </cell>
          <cell r="I565">
            <v>1.5927325699999999</v>
          </cell>
        </row>
        <row r="566">
          <cell r="D566">
            <v>88830</v>
          </cell>
          <cell r="E566" t="str">
            <v>BETONEIRA CAPACIDADE NOMINAL DE 400L, CAPACIDADE DE MISTURA 280L, MOTOR ELETRICO TRIFASICO POTENCIA DE 2CV, SEM CARREGADOR CHP DIURNO. AF_10/2014</v>
          </cell>
          <cell r="F566" t="str">
            <v>CHP</v>
          </cell>
          <cell r="G566">
            <v>4.0000000000000008E-2</v>
          </cell>
          <cell r="H566" t="str">
            <v>1,26</v>
          </cell>
          <cell r="I566">
            <v>5.0400000000000007E-2</v>
          </cell>
        </row>
        <row r="567">
          <cell r="D567">
            <v>88831</v>
          </cell>
          <cell r="E567" t="str">
            <v>BETONEIRA CAPACIDADE NOMINAL DE 400L, CAPACIDADE DE MISTURA 280L, MOTOR ELETRICO TRIFASICO POTENCIA DE 2CV, SEM CARREGADOR CHI DIURNO. AF_10/2015</v>
          </cell>
          <cell r="F567" t="str">
            <v>CHI</v>
          </cell>
          <cell r="G567">
            <v>3.7500000000000006E-2</v>
          </cell>
          <cell r="H567" t="str">
            <v>0,25</v>
          </cell>
          <cell r="I567">
            <v>9.3750000000000014E-3</v>
          </cell>
        </row>
        <row r="568">
          <cell r="D568">
            <v>84191</v>
          </cell>
          <cell r="E568" t="str">
            <v>PISO EM GRANILITE, MARMORITE OU GRANITINA ESPESSURA 8MM, INCLUSO JUNTAS DE DILATAÇÃO PLASTICAS</v>
          </cell>
          <cell r="F568" t="str">
            <v>M2</v>
          </cell>
          <cell r="I568">
            <v>113.5478178036</v>
          </cell>
        </row>
        <row r="569">
          <cell r="D569">
            <v>3671</v>
          </cell>
          <cell r="E569" t="str">
            <v>JUNTA EM GRANILITE DE DILATAÇÃO PARA PISOS, COR CINZA, 17 X 3 MM (ALTURA X ESPESSURA)</v>
          </cell>
          <cell r="F569" t="str">
            <v>M</v>
          </cell>
          <cell r="G569">
            <v>1</v>
          </cell>
          <cell r="H569" t="str">
            <v>1,10</v>
          </cell>
          <cell r="I569">
            <v>1.1000000000000001</v>
          </cell>
        </row>
        <row r="570">
          <cell r="D570">
            <v>4786</v>
          </cell>
          <cell r="E570" t="str">
            <v>PISO EM GRANILITE, MARMORITE OU GRANITINA, AGREGADO COR PRETO, CINZA, PALHA OU BRANCO, E= *8* MM (INCLUSO EXECUÇÃO)</v>
          </cell>
          <cell r="F570" t="str">
            <v>M2</v>
          </cell>
          <cell r="G570">
            <v>1</v>
          </cell>
          <cell r="H570" t="str">
            <v>81,00</v>
          </cell>
          <cell r="I570">
            <v>81</v>
          </cell>
        </row>
        <row r="571">
          <cell r="D571">
            <v>370</v>
          </cell>
          <cell r="E571" t="str">
            <v>AREIA MEDIA - POSTO JAZIDA/FORNECEDOR (RETIRADO NA JAZIDA, SEM TRANSPORTE)</v>
          </cell>
          <cell r="F571" t="str">
            <v>M3</v>
          </cell>
          <cell r="G571">
            <v>3.0200000000000001E-2</v>
          </cell>
          <cell r="H571" t="str">
            <v>65,00</v>
          </cell>
          <cell r="I571">
            <v>1.9630000000000001</v>
          </cell>
        </row>
        <row r="572">
          <cell r="D572">
            <v>1379</v>
          </cell>
          <cell r="E572" t="str">
            <v>CIMENTO PORTLAND COMPOSTO CP II-32</v>
          </cell>
          <cell r="F572" t="str">
            <v>KG</v>
          </cell>
          <cell r="G572">
            <v>8.7005999999999997</v>
          </cell>
          <cell r="H572" t="str">
            <v>0,51</v>
          </cell>
          <cell r="I572">
            <v>4.4373059999999995</v>
          </cell>
        </row>
        <row r="573">
          <cell r="D573">
            <v>88316</v>
          </cell>
          <cell r="E573" t="str">
            <v>SERVENTE COM ENCARGOS COMPLEMENTARES</v>
          </cell>
          <cell r="F573" t="str">
            <v>H</v>
          </cell>
          <cell r="G573">
            <v>0.2298</v>
          </cell>
          <cell r="H573">
            <v>16.870282</v>
          </cell>
          <cell r="I573">
            <v>3.8767908036000001</v>
          </cell>
        </row>
        <row r="574">
          <cell r="D574">
            <v>88309</v>
          </cell>
          <cell r="E574" t="str">
            <v>PEDREIRO COM ENCARGOS COMPLEMENTARES</v>
          </cell>
          <cell r="F574" t="str">
            <v>H</v>
          </cell>
          <cell r="G574">
            <v>0.6</v>
          </cell>
          <cell r="H574">
            <v>26.849394</v>
          </cell>
          <cell r="I574">
            <v>16.109636399999999</v>
          </cell>
        </row>
        <row r="575">
          <cell r="D575">
            <v>88316</v>
          </cell>
          <cell r="E575" t="str">
            <v>SERVENTE COM ENCARGOS COMPLEMENTARES</v>
          </cell>
          <cell r="F575" t="str">
            <v>H</v>
          </cell>
          <cell r="G575">
            <v>0.3</v>
          </cell>
          <cell r="H575">
            <v>16.870282</v>
          </cell>
          <cell r="I575">
            <v>5.0610846</v>
          </cell>
        </row>
        <row r="576">
          <cell r="D576">
            <v>87263</v>
          </cell>
          <cell r="E576" t="str">
            <v>REVESTIMENTO CERÂMICO PARA PISO COM PLACAS TIPO PORCELANATO DE DIMENSÕES 60X60 CM APLICADA EM AMBIENTES DE ÁREA MAIOR QUE 10M2. AF_06/2014</v>
          </cell>
          <cell r="F576" t="str">
            <v>M2</v>
          </cell>
          <cell r="I576">
            <v>84.750654000000011</v>
          </cell>
        </row>
        <row r="577">
          <cell r="D577">
            <v>38195</v>
          </cell>
          <cell r="E577" t="str">
            <v>PISO PORCELANATO, BORDA RETA, EXTRA, FORMATO MAIOR QUE 20X25 CM2</v>
          </cell>
          <cell r="F577" t="str">
            <v>M2</v>
          </cell>
          <cell r="G577">
            <v>1.07</v>
          </cell>
          <cell r="H577" t="str">
            <v>49,70</v>
          </cell>
          <cell r="I577">
            <v>53.179000000000009</v>
          </cell>
        </row>
        <row r="578">
          <cell r="D578">
            <v>37595</v>
          </cell>
          <cell r="E578" t="str">
            <v>ARGAMASSA COLANTE TIPO ACIII</v>
          </cell>
          <cell r="F578" t="str">
            <v>KG</v>
          </cell>
          <cell r="G578">
            <v>8.6199999999999992</v>
          </cell>
          <cell r="H578" t="str">
            <v>1,88</v>
          </cell>
          <cell r="I578">
            <v>16.205599999999997</v>
          </cell>
        </row>
        <row r="579">
          <cell r="D579">
            <v>34357</v>
          </cell>
          <cell r="E579" t="str">
            <v>REJUNTE COLORIDO, CIMENTICIO</v>
          </cell>
          <cell r="F579" t="str">
            <v>KG</v>
          </cell>
          <cell r="G579">
            <v>0.14000000000000001</v>
          </cell>
          <cell r="H579" t="str">
            <v>3,96</v>
          </cell>
          <cell r="I579">
            <v>0.5544</v>
          </cell>
        </row>
        <row r="580">
          <cell r="D580">
            <v>88256</v>
          </cell>
          <cell r="E580" t="str">
            <v>AZULEJISTA OU LADRILHISTA COM ENCARGOS COMPLEMENTARES</v>
          </cell>
          <cell r="F580" t="str">
            <v>H</v>
          </cell>
          <cell r="G580">
            <v>0.44</v>
          </cell>
          <cell r="H580">
            <v>25.994540000000001</v>
          </cell>
          <cell r="I580">
            <v>11.4375976</v>
          </cell>
        </row>
        <row r="581">
          <cell r="D581">
            <v>88316</v>
          </cell>
          <cell r="E581" t="str">
            <v>SERVENTE COM ENCARGOS COMPLEMENTARES</v>
          </cell>
          <cell r="F581" t="str">
            <v>H</v>
          </cell>
          <cell r="G581">
            <v>0.2</v>
          </cell>
          <cell r="H581">
            <v>16.870282</v>
          </cell>
          <cell r="I581">
            <v>3.3740564000000002</v>
          </cell>
        </row>
        <row r="582">
          <cell r="D582">
            <v>2180</v>
          </cell>
          <cell r="E582" t="str">
            <v>REGULARIZAÇÃO DE BASE PARA REVESYIMENTO DE PISOS COM ARGAMASSA TRAÇO T4, ESP. MÉDIA= 2,5CM</v>
          </cell>
          <cell r="F582" t="str">
            <v>M2</v>
          </cell>
          <cell r="G582" t="str">
            <v/>
          </cell>
          <cell r="I582">
            <v>24.754898600000001</v>
          </cell>
        </row>
        <row r="583">
          <cell r="D583">
            <v>88309</v>
          </cell>
          <cell r="E583" t="str">
            <v>PEDREIRO COM ENCARGOS COMPLEMENTARES</v>
          </cell>
          <cell r="F583" t="str">
            <v>H</v>
          </cell>
          <cell r="G583">
            <v>0.4</v>
          </cell>
          <cell r="H583">
            <v>26.849394</v>
          </cell>
          <cell r="I583">
            <v>10.739757600000001</v>
          </cell>
        </row>
        <row r="584">
          <cell r="D584">
            <v>88316</v>
          </cell>
          <cell r="E584" t="str">
            <v>SERVENTE COMENCARGOS COMPLEMENTARES</v>
          </cell>
          <cell r="F584" t="str">
            <v>H</v>
          </cell>
          <cell r="G584">
            <v>0.4</v>
          </cell>
          <cell r="H584">
            <v>16.870282</v>
          </cell>
          <cell r="I584">
            <v>6.7481128000000004</v>
          </cell>
        </row>
        <row r="585">
          <cell r="D585">
            <v>370</v>
          </cell>
          <cell r="E585" t="str">
            <v>AREIA MEDIA - POSTO JAZIDA/FORNECEDOR (RETIRADO NA JAZIDA, SEM TRANSPORTE)</v>
          </cell>
          <cell r="F585" t="str">
            <v>M3</v>
          </cell>
          <cell r="G585">
            <v>2.7000000000000003E-2</v>
          </cell>
          <cell r="H585" t="str">
            <v>65,00</v>
          </cell>
          <cell r="I585">
            <v>1.7550000000000001</v>
          </cell>
        </row>
        <row r="586">
          <cell r="D586">
            <v>1379</v>
          </cell>
          <cell r="E586" t="str">
            <v>CIMENTO PORTLAND COMPOSTO CP II-32</v>
          </cell>
          <cell r="F586" t="str">
            <v>KG</v>
          </cell>
          <cell r="G586">
            <v>7.5</v>
          </cell>
          <cell r="H586" t="str">
            <v>0,51</v>
          </cell>
          <cell r="I586">
            <v>3.8250000000000002</v>
          </cell>
        </row>
        <row r="587">
          <cell r="D587">
            <v>88316</v>
          </cell>
          <cell r="E587" t="str">
            <v>SERVENTE COM ENCARGOS COMPLEMENTARES</v>
          </cell>
          <cell r="F587" t="str">
            <v>H</v>
          </cell>
          <cell r="G587">
            <v>0.1</v>
          </cell>
          <cell r="H587">
            <v>16.870282</v>
          </cell>
          <cell r="I587">
            <v>1.6870282000000001</v>
          </cell>
        </row>
        <row r="588">
          <cell r="D588">
            <v>2253</v>
          </cell>
          <cell r="E588" t="str">
            <v>RODAPE EM GRANITO, H=10CM, E=2,0CM, APLICADO COM ARGAMASSA INDUSTRIZADA AC-I</v>
          </cell>
          <cell r="F588" t="str">
            <v>M</v>
          </cell>
          <cell r="I588">
            <v>43.294578988299996</v>
          </cell>
        </row>
        <row r="589">
          <cell r="D589">
            <v>88309</v>
          </cell>
          <cell r="E589" t="str">
            <v>PEDREIRO COM ENCARGOS COMPLEMENTARES</v>
          </cell>
          <cell r="F589" t="str">
            <v>H</v>
          </cell>
          <cell r="G589">
            <v>0.4</v>
          </cell>
          <cell r="H589">
            <v>26.849394</v>
          </cell>
          <cell r="I589">
            <v>10.739757600000001</v>
          </cell>
        </row>
        <row r="590">
          <cell r="D590">
            <v>20231</v>
          </cell>
          <cell r="E590" t="str">
            <v>RODAPE OU RODOBANCADA EM GRANITO, POLIDO, TIPO ANDORINHA/ QUARTZ/ CASTELO/ CORUMBA OU OUTROS EQUIVALENTES DA REGIÃO, H=10CM, E= *2,0* CM</v>
          </cell>
          <cell r="F590" t="str">
            <v>M</v>
          </cell>
          <cell r="G590">
            <v>1</v>
          </cell>
          <cell r="H590" t="str">
            <v>32,29</v>
          </cell>
          <cell r="I590">
            <v>32.29</v>
          </cell>
        </row>
        <row r="591">
          <cell r="D591">
            <v>371</v>
          </cell>
          <cell r="E591" t="str">
            <v>ARGAMASSA INDUSTRIALIZADA MULTIUSO, PARA REVESTIMENTO INTERNO E EXTERNO E ASSENTAMENTO DE BLOCOS DIVERSOS</v>
          </cell>
          <cell r="F591" t="str">
            <v>HG</v>
          </cell>
          <cell r="G591">
            <v>0.378</v>
          </cell>
          <cell r="H591" t="str">
            <v>0,56</v>
          </cell>
          <cell r="I591">
            <v>0.21168000000000003</v>
          </cell>
        </row>
        <row r="592">
          <cell r="D592">
            <v>88316</v>
          </cell>
          <cell r="E592" t="str">
            <v>SERVENTE COM ENCARGOS COMPLEMENTARES</v>
          </cell>
          <cell r="F592" t="str">
            <v>H</v>
          </cell>
          <cell r="G592">
            <v>3.15E-3</v>
          </cell>
          <cell r="H592">
            <v>16.870282</v>
          </cell>
          <cell r="I592">
            <v>5.3141388300000002E-2</v>
          </cell>
        </row>
        <row r="593">
          <cell r="D593">
            <v>2266</v>
          </cell>
          <cell r="E593" t="str">
            <v>SOLEIRA EM GRANITO CINZA ANDORINHA, I=15CM, E=2CM</v>
          </cell>
          <cell r="F593" t="str">
            <v>M</v>
          </cell>
          <cell r="I593">
            <v>38.220998655999999</v>
          </cell>
        </row>
        <row r="594">
          <cell r="D594">
            <v>2030</v>
          </cell>
          <cell r="E594" t="str">
            <v>SOLEIRA GRANITO POLIDO CINZA ANDORINHA 15 X 2CM</v>
          </cell>
          <cell r="F594" t="str">
            <v>M</v>
          </cell>
          <cell r="G594">
            <v>1</v>
          </cell>
          <cell r="H594">
            <v>21.53</v>
          </cell>
          <cell r="I594">
            <v>21.53</v>
          </cell>
        </row>
        <row r="595">
          <cell r="D595">
            <v>88309</v>
          </cell>
          <cell r="E595" t="str">
            <v>PEDREIRO COM ENCARGOS COMPLEMENTARES</v>
          </cell>
          <cell r="F595" t="str">
            <v>H</v>
          </cell>
          <cell r="G595">
            <v>0.6</v>
          </cell>
          <cell r="H595">
            <v>26.849394</v>
          </cell>
          <cell r="I595">
            <v>16.109636399999999</v>
          </cell>
        </row>
        <row r="596">
          <cell r="D596">
            <v>370</v>
          </cell>
          <cell r="E596" t="str">
            <v>AREIA MEDIA - POSTO JAZIDA/FORNECEDOR (RETIRADO NA JAZIDA, SEM TRANSPORTE)</v>
          </cell>
          <cell r="F596" t="str">
            <v>M3</v>
          </cell>
          <cell r="G596">
            <v>2.16E-3</v>
          </cell>
          <cell r="H596" t="str">
            <v>65,00</v>
          </cell>
          <cell r="I596">
            <v>0.1404</v>
          </cell>
        </row>
        <row r="597">
          <cell r="D597">
            <v>1379</v>
          </cell>
          <cell r="E597" t="str">
            <v>CIMENTO PORTLAND COMPOSTO CP II-32</v>
          </cell>
          <cell r="F597" t="str">
            <v>KG</v>
          </cell>
          <cell r="G597">
            <v>0.6</v>
          </cell>
          <cell r="H597" t="str">
            <v>0,51</v>
          </cell>
          <cell r="I597">
            <v>0.30599999999999999</v>
          </cell>
        </row>
        <row r="598">
          <cell r="D598">
            <v>88316</v>
          </cell>
          <cell r="E598" t="str">
            <v>SERVENTE COM ENCARGOS COMPLEMENTARES</v>
          </cell>
          <cell r="F598" t="str">
            <v>H</v>
          </cell>
          <cell r="G598">
            <v>8.0000000000000002E-3</v>
          </cell>
          <cell r="H598">
            <v>16.870282</v>
          </cell>
          <cell r="I598">
            <v>0.134962256</v>
          </cell>
        </row>
        <row r="599">
          <cell r="E599" t="str">
            <v xml:space="preserve">INTSTALAÇÕES  AGUA FRIA </v>
          </cell>
        </row>
        <row r="600">
          <cell r="D600">
            <v>95141</v>
          </cell>
          <cell r="E600" t="str">
            <v>ADAPTADOR COM FLANGES LIVRES, PVC, SOLDÁVEL LONGO, DN  25 MM X 3/4 , INSTALADO EM RESERVAÇÃO DE ÁGUA DE EDIFICAÇÃO QUE POSSUA RESERVATÓRIO DE FIBRA/FIBROCIMENTO    FORNECIMENTO E INSTALAÇÃO. AF_06/2016</v>
          </cell>
          <cell r="F600" t="str">
            <v>UN</v>
          </cell>
          <cell r="I600">
            <v>27.751542618000002</v>
          </cell>
        </row>
        <row r="601">
          <cell r="D601">
            <v>88248</v>
          </cell>
          <cell r="E601" t="str">
            <v>AUXILIAR DE ENCANADOR OU BOMBEIRO HIDRAULICO COM ENCARGOS COMPLEMENTARES</v>
          </cell>
          <cell r="F601" t="str">
            <v>H</v>
          </cell>
          <cell r="G601">
            <v>0.23100000000000001</v>
          </cell>
          <cell r="H601">
            <v>20.132683999999998</v>
          </cell>
          <cell r="I601">
            <v>4.6506500040000001</v>
          </cell>
        </row>
        <row r="602">
          <cell r="D602">
            <v>88267</v>
          </cell>
          <cell r="E602" t="str">
            <v>ENCANADOR OU BOMBEIRO HIDRÁULICO COM ENCARGOS COMPLEMENTARES</v>
          </cell>
          <cell r="F602" t="str">
            <v>H</v>
          </cell>
          <cell r="G602">
            <v>0.23100000000000001</v>
          </cell>
          <cell r="H602">
            <v>28.593994000000002</v>
          </cell>
          <cell r="I602">
            <v>6.6052126140000009</v>
          </cell>
        </row>
        <row r="603">
          <cell r="D603">
            <v>87</v>
          </cell>
          <cell r="E603" t="str">
            <v>ADAPTADOR PVC SOLDAVEL, LONGO, COM FLANGE LIVRE,  25 MM X 3/4", PARA CAIXA D' AGUA</v>
          </cell>
          <cell r="F603" t="str">
            <v>UN</v>
          </cell>
          <cell r="G603">
            <v>1</v>
          </cell>
          <cell r="H603" t="str">
            <v>15,30</v>
          </cell>
          <cell r="I603">
            <v>15.3</v>
          </cell>
        </row>
        <row r="604">
          <cell r="D604">
            <v>20080</v>
          </cell>
          <cell r="E604" t="str">
            <v>ADESIVO PLASTICO PARA PVC, FRASCO COM 175 GR</v>
          </cell>
          <cell r="F604" t="str">
            <v>UN</v>
          </cell>
          <cell r="G604">
            <v>4.5999999999999999E-2</v>
          </cell>
          <cell r="H604" t="str">
            <v>15,28</v>
          </cell>
          <cell r="I604">
            <v>0.70287999999999995</v>
          </cell>
        </row>
        <row r="605">
          <cell r="D605">
            <v>20083</v>
          </cell>
          <cell r="E605" t="str">
            <v>SOLUCAO LIMPADORA PARA PVC, FRASCO COM 1000 CM3</v>
          </cell>
          <cell r="F605" t="str">
            <v>UN</v>
          </cell>
          <cell r="G605">
            <v>1.0999999999999999E-2</v>
          </cell>
          <cell r="H605" t="str">
            <v>41,81</v>
          </cell>
          <cell r="I605">
            <v>0.45990999999999999</v>
          </cell>
        </row>
        <row r="606">
          <cell r="D606">
            <v>38383</v>
          </cell>
          <cell r="E606" t="str">
            <v>LIXA D'AGUA EM FOLHA, GRAO 100</v>
          </cell>
          <cell r="F606" t="str">
            <v>UN</v>
          </cell>
          <cell r="G606">
            <v>2.3E-2</v>
          </cell>
          <cell r="H606" t="str">
            <v>1,43</v>
          </cell>
          <cell r="I606">
            <v>3.2889999999999996E-2</v>
          </cell>
        </row>
        <row r="607">
          <cell r="D607">
            <v>94787</v>
          </cell>
          <cell r="E607" t="str">
            <v>ADAPTADOR COM FLANGES LIVRES, PVC, SOLDÁVEL LONGO, DN 50 MM X 1 1/2 , INSTALADO EM RESERVAÇÃO DE ÁGUA DE EDIFICAÇÃO QUE POSSUA RESERVATÓRIO DE FIBRA/FIBROCIMENTO   FORNECIMENTO E INSTALAÇÃO. AF_06/2016</v>
          </cell>
          <cell r="F607" t="str">
            <v>UN</v>
          </cell>
          <cell r="I607">
            <v>51.350586824000004</v>
          </cell>
        </row>
        <row r="608">
          <cell r="D608">
            <v>88248</v>
          </cell>
          <cell r="E608" t="str">
            <v>AUXILIAR DE ENCANADOR OU BOMBEIRO HIDRAULICO COM ENCARGOS COMPLEMENTARES</v>
          </cell>
          <cell r="F608" t="str">
            <v>H</v>
          </cell>
          <cell r="G608">
            <v>0.308</v>
          </cell>
          <cell r="H608">
            <v>20.132683999999998</v>
          </cell>
          <cell r="I608">
            <v>6.2008666719999992</v>
          </cell>
        </row>
        <row r="609">
          <cell r="D609">
            <v>88267</v>
          </cell>
          <cell r="E609" t="str">
            <v>ENCANADOR OU BOMBEIRO HIDRÁULICO COM ENCARGOS COMPLEMENTARES</v>
          </cell>
          <cell r="F609" t="str">
            <v>H</v>
          </cell>
          <cell r="G609">
            <v>0.308</v>
          </cell>
          <cell r="H609">
            <v>28.593994000000002</v>
          </cell>
          <cell r="I609">
            <v>8.8069501520000006</v>
          </cell>
        </row>
        <row r="610">
          <cell r="D610">
            <v>90</v>
          </cell>
          <cell r="E610" t="str">
            <v>ADAPTADOR PVC SOLDAVEL, LONGO, COM FLANGE LIVRE,  50 MM X 1 1/2", PARA CAIXA D' AGUA</v>
          </cell>
          <cell r="F610" t="str">
            <v>UN</v>
          </cell>
          <cell r="G610">
            <v>1</v>
          </cell>
          <cell r="H610" t="str">
            <v>31,16</v>
          </cell>
          <cell r="I610">
            <v>31.16</v>
          </cell>
        </row>
        <row r="611">
          <cell r="D611">
            <v>20080</v>
          </cell>
          <cell r="E611" t="str">
            <v>ADESIVO PLASTICO PARA PVC, FRASCO COM 175 GR</v>
          </cell>
          <cell r="F611" t="str">
            <v>UN</v>
          </cell>
          <cell r="G611">
            <v>0.19400000000000001</v>
          </cell>
          <cell r="H611" t="str">
            <v>15,28</v>
          </cell>
          <cell r="I611">
            <v>2.9643199999999998</v>
          </cell>
        </row>
        <row r="612">
          <cell r="D612">
            <v>20083</v>
          </cell>
          <cell r="E612" t="str">
            <v>SOLUCAO LIMPADORA PARA PVC, FRASCO COM 1000 CM3</v>
          </cell>
          <cell r="F612" t="str">
            <v>UN</v>
          </cell>
          <cell r="G612">
            <v>5.1999999999999998E-2</v>
          </cell>
          <cell r="H612" t="str">
            <v>41,81</v>
          </cell>
          <cell r="I612">
            <v>2.1741199999999998</v>
          </cell>
        </row>
        <row r="613">
          <cell r="D613">
            <v>38383</v>
          </cell>
          <cell r="E613" t="str">
            <v>LIXA D'AGUA EM FOLHA, GRAO 100</v>
          </cell>
          <cell r="F613" t="str">
            <v>UN</v>
          </cell>
          <cell r="G613">
            <v>3.1E-2</v>
          </cell>
          <cell r="H613" t="str">
            <v>1,43</v>
          </cell>
          <cell r="I613">
            <v>4.4329999999999994E-2</v>
          </cell>
        </row>
        <row r="614">
          <cell r="D614">
            <v>94788</v>
          </cell>
          <cell r="E614" t="str">
            <v>ADAPTADOR COM FLANGES LIVRES, PVC, SOLDÁVEL LONGO, DN 60 MM X 2 , INSTALADO EM RESERVAÇÃO DE ÁGUA DE EDIFICAÇÃO QUE POSSUA RESERVATÓRIO DE FIBRA/FIBROCIMENTO   FORNECIMENTO E INSTALAÇÃO. AF_06/2016</v>
          </cell>
          <cell r="F614" t="str">
            <v>UN</v>
          </cell>
          <cell r="I614">
            <v>66.440586824000007</v>
          </cell>
        </row>
        <row r="615">
          <cell r="D615">
            <v>88248</v>
          </cell>
          <cell r="E615" t="str">
            <v>AUXILIAR DE ENCANADOR OU BOMBEIRO HIDRAULICO COM ENCARGOS COMPLEMENTARES</v>
          </cell>
          <cell r="F615" t="str">
            <v>H</v>
          </cell>
          <cell r="G615">
            <v>0.308</v>
          </cell>
          <cell r="H615">
            <v>20.132683999999998</v>
          </cell>
          <cell r="I615">
            <v>6.2008666719999992</v>
          </cell>
        </row>
        <row r="616">
          <cell r="D616">
            <v>88267</v>
          </cell>
          <cell r="E616" t="str">
            <v>ENCANADOR OU BOMBEIRO HIDRÁULICO COM ENCARGOS COMPLEMENTARES</v>
          </cell>
          <cell r="F616" t="str">
            <v>H</v>
          </cell>
          <cell r="G616">
            <v>0.308</v>
          </cell>
          <cell r="H616">
            <v>28.593994000000002</v>
          </cell>
          <cell r="I616">
            <v>8.8069501520000006</v>
          </cell>
        </row>
        <row r="617">
          <cell r="D617">
            <v>81</v>
          </cell>
          <cell r="E617" t="str">
            <v>ADAPTADOR PVC SOLDAVEL, LONGO, COM FLANGE LIVRE,  60 MM X 2", PARA CAIXA D' AGUA</v>
          </cell>
          <cell r="F617" t="str">
            <v>UN</v>
          </cell>
          <cell r="G617">
            <v>1</v>
          </cell>
          <cell r="H617" t="str">
            <v>46,25</v>
          </cell>
          <cell r="I617">
            <v>46.25</v>
          </cell>
        </row>
        <row r="618">
          <cell r="D618">
            <v>20080</v>
          </cell>
          <cell r="E618" t="str">
            <v>ADESIVO PLASTICO PARA PVC, FRASCO COM 175 GR</v>
          </cell>
          <cell r="F618" t="str">
            <v>UN</v>
          </cell>
          <cell r="G618">
            <v>0.19400000000000001</v>
          </cell>
          <cell r="H618" t="str">
            <v>15,28</v>
          </cell>
          <cell r="I618">
            <v>2.9643199999999998</v>
          </cell>
        </row>
        <row r="619">
          <cell r="D619">
            <v>20083</v>
          </cell>
          <cell r="E619" t="str">
            <v>SOLUCAO LIMPADORA PARA PVC, FRASCO COM 1000 CM3</v>
          </cell>
          <cell r="F619" t="str">
            <v>UN</v>
          </cell>
          <cell r="G619">
            <v>5.1999999999999998E-2</v>
          </cell>
          <cell r="H619" t="str">
            <v>41,81</v>
          </cell>
          <cell r="I619">
            <v>2.1741199999999998</v>
          </cell>
        </row>
        <row r="620">
          <cell r="D620">
            <v>38383</v>
          </cell>
          <cell r="E620" t="str">
            <v>LIXA D'AGUA EM FOLHA, GRAO 100</v>
          </cell>
          <cell r="F620" t="str">
            <v>UN</v>
          </cell>
          <cell r="G620">
            <v>3.1E-2</v>
          </cell>
          <cell r="H620" t="str">
            <v>1,43</v>
          </cell>
          <cell r="I620">
            <v>4.4329999999999994E-2</v>
          </cell>
        </row>
        <row r="621">
          <cell r="D621">
            <v>94790</v>
          </cell>
          <cell r="E621" t="str">
            <v>ADAPTADOR COM FLANGES LIVRES, PVC, SOLDÁVEL LONGO, DN 85 MM X 3 , INSTALADO EM RESERVAÇÃO DE ÁGUA DE EDIFICAÇÃO QUE POSSUA RESERVATÓRIO DE FIBRA/FIBROCIMENTO   FORNECIMENTO E INSTALAÇÃO. AF_06/2016</v>
          </cell>
          <cell r="F621" t="str">
            <v>UN</v>
          </cell>
          <cell r="I621">
            <v>262.61058682399999</v>
          </cell>
        </row>
        <row r="622">
          <cell r="D622">
            <v>88248</v>
          </cell>
          <cell r="E622" t="str">
            <v>AUXILIAR DE ENCANADOR OU BOMBEIRO HIDRAULICO COM ENCARGOS COMPLEMENTARES</v>
          </cell>
          <cell r="F622" t="str">
            <v>H</v>
          </cell>
          <cell r="G622">
            <v>0.308</v>
          </cell>
          <cell r="H622">
            <v>20.132683999999998</v>
          </cell>
          <cell r="I622">
            <v>6.2008666719999992</v>
          </cell>
        </row>
        <row r="623">
          <cell r="D623">
            <v>88267</v>
          </cell>
          <cell r="E623" t="str">
            <v>ENCANADOR OU BOMBEIRO HIDRÁULICO COM ENCARGOS COMPLEMENTARES</v>
          </cell>
          <cell r="F623" t="str">
            <v>H</v>
          </cell>
          <cell r="G623">
            <v>0.308</v>
          </cell>
          <cell r="H623">
            <v>28.593994000000002</v>
          </cell>
          <cell r="I623">
            <v>8.8069501520000006</v>
          </cell>
        </row>
        <row r="624">
          <cell r="D624">
            <v>105</v>
          </cell>
          <cell r="E624" t="str">
            <v>ADAPTADOR PVC SOLDAVEL, LONGO, COM FLANGE LIVRE,  85 MM X 3", PARA CAIXA D' AGUA</v>
          </cell>
          <cell r="F624" t="str">
            <v>UN</v>
          </cell>
          <cell r="G624">
            <v>1</v>
          </cell>
          <cell r="H624" t="str">
            <v>242,42</v>
          </cell>
          <cell r="I624">
            <v>242.42</v>
          </cell>
        </row>
        <row r="625">
          <cell r="D625">
            <v>20080</v>
          </cell>
          <cell r="E625" t="str">
            <v>ADESIVO PLASTICO PARA PVC, FRASCO COM 175 GR</v>
          </cell>
          <cell r="F625" t="str">
            <v>UN</v>
          </cell>
          <cell r="G625">
            <v>0.19400000000000001</v>
          </cell>
          <cell r="H625" t="str">
            <v>15,28</v>
          </cell>
          <cell r="I625">
            <v>2.9643199999999998</v>
          </cell>
        </row>
        <row r="626">
          <cell r="D626">
            <v>20083</v>
          </cell>
          <cell r="E626" t="str">
            <v>SOLUCAO LIMPADORA PARA PVC, FRASCO COM 1000 CM3</v>
          </cell>
          <cell r="F626" t="str">
            <v>UN</v>
          </cell>
          <cell r="G626">
            <v>5.1999999999999998E-2</v>
          </cell>
          <cell r="H626" t="str">
            <v>41,81</v>
          </cell>
          <cell r="I626">
            <v>2.1741199999999998</v>
          </cell>
        </row>
        <row r="627">
          <cell r="D627">
            <v>38383</v>
          </cell>
          <cell r="E627" t="str">
            <v>LIXA D'AGUA EM FOLHA, GRAO 100</v>
          </cell>
          <cell r="F627" t="str">
            <v>UN</v>
          </cell>
          <cell r="G627">
            <v>3.1E-2</v>
          </cell>
          <cell r="H627" t="str">
            <v>1,43</v>
          </cell>
          <cell r="I627">
            <v>4.4329999999999994E-2</v>
          </cell>
        </row>
        <row r="628">
          <cell r="D628">
            <v>89422</v>
          </cell>
          <cell r="E628" t="str">
            <v>ADAPTADOR CURTO COM BOLSA E ROSCA PARA REGISTRO, PVC, SOLDAVEL, D N 20MM X 1/2, INSTALADO EM RAMAL DE DISTRIBUIÇÃO DE ÁGUA - FORNECIMENTO E INSTALAÇÃO. AF_12/2014</v>
          </cell>
          <cell r="F628" t="str">
            <v xml:space="preserve">UN </v>
          </cell>
          <cell r="I628">
            <v>3.7806672560000001</v>
          </cell>
        </row>
        <row r="629">
          <cell r="D629">
            <v>88248</v>
          </cell>
          <cell r="E629" t="str">
            <v>AUXILIAR DE ENCANADOR OU BOMBEIRO HIDRAULICO COM ENCARGOS COMPLEMENTARES</v>
          </cell>
          <cell r="F629" t="str">
            <v xml:space="preserve">H </v>
          </cell>
          <cell r="G629">
            <v>5.1999999999999998E-2</v>
          </cell>
          <cell r="H629">
            <v>20.132683999999998</v>
          </cell>
          <cell r="I629">
            <v>1.0468995679999997</v>
          </cell>
        </row>
        <row r="630">
          <cell r="D630">
            <v>88267</v>
          </cell>
          <cell r="E630" t="str">
            <v>ENCANADOR OU BOMBEIRO HIDRÁULICO COM ENCARGOS COMPLEMENTARES</v>
          </cell>
          <cell r="F630" t="str">
            <v xml:space="preserve">H </v>
          </cell>
          <cell r="G630">
            <v>5.1999999999999998E-2</v>
          </cell>
          <cell r="H630">
            <v>28.593994000000002</v>
          </cell>
          <cell r="I630">
            <v>1.4868876880000002</v>
          </cell>
        </row>
        <row r="631">
          <cell r="D631">
            <v>107</v>
          </cell>
          <cell r="E631" t="str">
            <v>ADAPTADOR PVC SOLDAVEL CURTO COM BOLSA E ROSCA, 20 MM X 1/2", PARA AGUA FRIA</v>
          </cell>
          <cell r="F631" t="str">
            <v xml:space="preserve">UN </v>
          </cell>
          <cell r="G631">
            <v>1</v>
          </cell>
          <cell r="H631" t="str">
            <v>0,67</v>
          </cell>
          <cell r="I631">
            <v>0.67</v>
          </cell>
        </row>
        <row r="632">
          <cell r="D632">
            <v>122</v>
          </cell>
          <cell r="E632" t="str">
            <v>ADESIVO PLASTICO PARA PVC, FRASCO COM 850 GR</v>
          </cell>
          <cell r="F632" t="str">
            <v xml:space="preserve">UN </v>
          </cell>
          <cell r="G632">
            <v>6.0000000000000001E-3</v>
          </cell>
          <cell r="H632" t="str">
            <v>48,14</v>
          </cell>
          <cell r="I632">
            <v>0.28883999999999999</v>
          </cell>
        </row>
        <row r="633">
          <cell r="D633">
            <v>20083</v>
          </cell>
          <cell r="E633" t="str">
            <v>SOLUCAO LIMPADORA PARA PVC, FRASCO COM 1000 CM3</v>
          </cell>
          <cell r="F633" t="str">
            <v xml:space="preserve">UN </v>
          </cell>
          <cell r="G633">
            <v>6.0000000000000001E-3</v>
          </cell>
          <cell r="H633" t="str">
            <v>41,81</v>
          </cell>
          <cell r="I633">
            <v>0.25086000000000003</v>
          </cell>
        </row>
        <row r="634">
          <cell r="D634">
            <v>38383</v>
          </cell>
          <cell r="E634" t="str">
            <v>LIXA D'AGUA EM FOLHA, GRAO 100</v>
          </cell>
          <cell r="F634" t="str">
            <v xml:space="preserve">UN </v>
          </cell>
          <cell r="G634">
            <v>2.5999999999999999E-2</v>
          </cell>
          <cell r="H634" t="str">
            <v>1,43</v>
          </cell>
          <cell r="I634">
            <v>3.7179999999999998E-2</v>
          </cell>
        </row>
        <row r="635">
          <cell r="D635">
            <v>89391</v>
          </cell>
          <cell r="E635" t="str">
            <v>ADAPTADOR CURTO COM BOLSA E ROSCA PARA REGISTRO, PVC, SOLDÁVEL, DN 32MM X 1, INSTALADO EM RAMAL OU SUB-RAMAL DE ÁGUA - FORNECIMENTO E INSTALAÇÃO. AF_12/2014</v>
          </cell>
          <cell r="F635" t="str">
            <v>UN</v>
          </cell>
          <cell r="I635">
            <v>9.8880594020000014</v>
          </cell>
        </row>
        <row r="636">
          <cell r="D636">
            <v>88248</v>
          </cell>
          <cell r="E636" t="str">
            <v>AUXILIAR DE ENCANADOR OU BOMBEIRO HIDRAULICO COM ENCARGOS COMPLEMENTARES</v>
          </cell>
          <cell r="F636" t="str">
            <v>H</v>
          </cell>
          <cell r="G636">
            <v>0.19900000000000001</v>
          </cell>
          <cell r="H636">
            <v>20.132683999999998</v>
          </cell>
          <cell r="I636">
            <v>4.0064041159999997</v>
          </cell>
        </row>
        <row r="637">
          <cell r="D637">
            <v>88267</v>
          </cell>
          <cell r="E637" t="str">
            <v>ENCANADOR OU BOMBEIRO HIDRÁULICO COM ENCARGOS COMPLEMENTARES</v>
          </cell>
          <cell r="F637" t="str">
            <v>H</v>
          </cell>
          <cell r="G637">
            <v>0.11899999999999999</v>
          </cell>
          <cell r="H637">
            <v>28.593994000000002</v>
          </cell>
          <cell r="I637">
            <v>3.4026852860000001</v>
          </cell>
        </row>
        <row r="638">
          <cell r="D638">
            <v>108</v>
          </cell>
          <cell r="E638" t="str">
            <v>ADAPTADOR PVC SOLDAVEL CURTO COM BOLSA E ROSCA, 32 MM X 1", PARA AGUA FRIA</v>
          </cell>
          <cell r="F638" t="str">
            <v>UN</v>
          </cell>
          <cell r="G638">
            <v>1</v>
          </cell>
          <cell r="H638" t="str">
            <v>1,50</v>
          </cell>
          <cell r="I638">
            <v>1.5</v>
          </cell>
        </row>
        <row r="639">
          <cell r="D639">
            <v>122</v>
          </cell>
          <cell r="E639" t="str">
            <v>ADESIVO PLASTICO PARA PVC, FRASCO COM 850 GR</v>
          </cell>
          <cell r="F639" t="str">
            <v>UN</v>
          </cell>
          <cell r="G639">
            <v>8.9999999999999993E-3</v>
          </cell>
          <cell r="H639" t="str">
            <v>48,14</v>
          </cell>
          <cell r="I639">
            <v>0.43325999999999998</v>
          </cell>
        </row>
        <row r="640">
          <cell r="D640">
            <v>20083</v>
          </cell>
          <cell r="E640" t="str">
            <v>SOLUCAO LIMPADORA PARA PVC, FRASCO COM 1000 CM3</v>
          </cell>
          <cell r="F640" t="str">
            <v>UN</v>
          </cell>
          <cell r="G640">
            <v>1.0999999999999999E-2</v>
          </cell>
          <cell r="H640" t="str">
            <v>41,81</v>
          </cell>
          <cell r="I640">
            <v>0.45990999999999999</v>
          </cell>
        </row>
        <row r="641">
          <cell r="D641">
            <v>38383</v>
          </cell>
          <cell r="E641" t="str">
            <v>LIXA D'AGUA EM FOLHA, GRAO 100</v>
          </cell>
          <cell r="F641" t="str">
            <v>UN</v>
          </cell>
          <cell r="G641">
            <v>0.06</v>
          </cell>
          <cell r="H641" t="str">
            <v>1,43</v>
          </cell>
          <cell r="I641">
            <v>8.5799999999999987E-2</v>
          </cell>
        </row>
        <row r="642">
          <cell r="D642">
            <v>89429</v>
          </cell>
          <cell r="E642" t="str">
            <v xml:space="preserve">ADAPTADOR CURTO COM BOLSA E ROSCA PARA REGISTRO, PVC, SOLDÁVEL, DN 25MM X 3/4", INSTALADO EM RAMAL DE DISTRIBUIÇÃO DE ÁGUA - FORNECIMENTO E INSTALAÇÃO. AF_12/2014_P
</v>
          </cell>
          <cell r="F642" t="str">
            <v>UN</v>
          </cell>
          <cell r="I642">
            <v>4.3679606799999995</v>
          </cell>
        </row>
        <row r="643">
          <cell r="D643">
            <v>65</v>
          </cell>
          <cell r="E643" t="str">
            <v>ADAPTADOR PVC SOLDÁVEL CURTO COM BOLSA E ROSCA, 25 MM X 3/4", PARA ÁGUA FRIA</v>
          </cell>
          <cell r="F643" t="str">
            <v>UN</v>
          </cell>
          <cell r="G643">
            <v>1</v>
          </cell>
          <cell r="H643" t="str">
            <v>0,76</v>
          </cell>
          <cell r="I643">
            <v>0.76</v>
          </cell>
        </row>
        <row r="644">
          <cell r="D644">
            <v>20083</v>
          </cell>
          <cell r="E644" t="str">
            <v>SOLUCAO LIMPADORA PARA PVC, FRASCO COM 1000 CM3</v>
          </cell>
          <cell r="F644" t="str">
            <v>UN</v>
          </cell>
          <cell r="G644">
            <v>8.0000000000000002E-3</v>
          </cell>
          <cell r="H644" t="str">
            <v>41,81</v>
          </cell>
          <cell r="I644">
            <v>0.33448</v>
          </cell>
        </row>
        <row r="645">
          <cell r="D645">
            <v>122</v>
          </cell>
          <cell r="E645" t="str">
            <v>ADESIVO PLASTICO PARA PVC, FRASCO COM 850 GR</v>
          </cell>
          <cell r="F645" t="str">
            <v>UN</v>
          </cell>
          <cell r="G645">
            <v>7.0000000000000001E-3</v>
          </cell>
          <cell r="H645" t="str">
            <v>48,14</v>
          </cell>
          <cell r="I645">
            <v>0.33698</v>
          </cell>
        </row>
        <row r="646">
          <cell r="D646">
            <v>3767</v>
          </cell>
          <cell r="E646" t="str">
            <v>LIXA EM FOLHA PARA PAREDE OU MADEIRA, NÚMERO 120 (COR VERMELHA)</v>
          </cell>
          <cell r="F646" t="str">
            <v>UN</v>
          </cell>
          <cell r="G646">
            <v>0.03</v>
          </cell>
          <cell r="H646" t="str">
            <v>0,43</v>
          </cell>
          <cell r="I646">
            <v>1.29E-2</v>
          </cell>
        </row>
        <row r="647">
          <cell r="D647">
            <v>88267</v>
          </cell>
          <cell r="E647" t="str">
            <v>ENCANADOR OU BOMBEIRO HIDRÁULICO COM ENCARGOS COMPLEMENTARES</v>
          </cell>
          <cell r="F647" t="str">
            <v>H</v>
          </cell>
          <cell r="G647">
            <v>0.06</v>
          </cell>
          <cell r="H647">
            <v>28.593994000000002</v>
          </cell>
          <cell r="I647">
            <v>1.71563964</v>
          </cell>
        </row>
        <row r="648">
          <cell r="D648">
            <v>88248</v>
          </cell>
          <cell r="E648" t="str">
            <v>AUXILIAR DE ENCANADOR OU BOMBEIRO HIDRÁULICO COM ENCARGOS COMPLEMENTARES</v>
          </cell>
          <cell r="F648" t="str">
            <v>H</v>
          </cell>
          <cell r="G648">
            <v>0.06</v>
          </cell>
          <cell r="H648">
            <v>20.132683999999998</v>
          </cell>
          <cell r="I648">
            <v>1.2079610399999998</v>
          </cell>
        </row>
        <row r="649">
          <cell r="D649">
            <v>1071</v>
          </cell>
          <cell r="E649" t="str">
            <v>BUCHA DE REDUÇÃO CURTA DE PVC RIGIDO SOLDAVEL, MARROM, DIAM= 25 X 20MM</v>
          </cell>
          <cell r="F649" t="str">
            <v>UN</v>
          </cell>
          <cell r="I649">
            <v>5.0082248400000005</v>
          </cell>
        </row>
        <row r="650">
          <cell r="D650">
            <v>138</v>
          </cell>
          <cell r="E650" t="str">
            <v>ADESIVO PVC EM FRASCO DE 850 GRAMAS</v>
          </cell>
          <cell r="F650" t="str">
            <v>KG</v>
          </cell>
          <cell r="G650">
            <v>5.0000000000000001E-3</v>
          </cell>
          <cell r="H650" t="str">
            <v>46,44</v>
          </cell>
          <cell r="I650">
            <v>0.23219999999999999</v>
          </cell>
        </row>
        <row r="651">
          <cell r="D651">
            <v>2036</v>
          </cell>
          <cell r="E651" t="str">
            <v>SOLUÇÃO LIMPADORA DE PVC</v>
          </cell>
          <cell r="F651" t="str">
            <v>L</v>
          </cell>
          <cell r="G651">
            <v>8.0000000000000002E-3</v>
          </cell>
          <cell r="H651" t="str">
            <v>34,28</v>
          </cell>
          <cell r="I651">
            <v>0.27424000000000004</v>
          </cell>
        </row>
        <row r="652">
          <cell r="D652">
            <v>828</v>
          </cell>
          <cell r="E652" t="str">
            <v>BUCHA DE REDUÇÃO DE PVC, SOLDAVEL, CURTA, COM 25 X 20MM, PARA AGUA FRIA PREDIAL</v>
          </cell>
          <cell r="F652" t="str">
            <v>UN</v>
          </cell>
          <cell r="G652">
            <v>1</v>
          </cell>
          <cell r="H652" t="str">
            <v>0,41</v>
          </cell>
          <cell r="I652">
            <v>0.41</v>
          </cell>
        </row>
        <row r="653">
          <cell r="D653">
            <v>88267</v>
          </cell>
          <cell r="E653" t="str">
            <v>ENCANADOR OU BOMBEIRO HIDRÁULICO COM ENCARGOS COMPLEMENTARES</v>
          </cell>
          <cell r="F653" t="str">
            <v>H</v>
          </cell>
          <cell r="G653">
            <v>0.09</v>
          </cell>
          <cell r="H653">
            <v>28.593994000000002</v>
          </cell>
          <cell r="I653">
            <v>2.57345946</v>
          </cell>
        </row>
        <row r="654">
          <cell r="D654">
            <v>88316</v>
          </cell>
          <cell r="E654" t="str">
            <v>SERVENTE COM ENCARGOS COMPLEMENTARES</v>
          </cell>
          <cell r="F654" t="str">
            <v>H</v>
          </cell>
          <cell r="G654">
            <v>0.09</v>
          </cell>
          <cell r="H654">
            <v>16.870282</v>
          </cell>
          <cell r="I654">
            <v>1.5183253799999998</v>
          </cell>
        </row>
        <row r="655">
          <cell r="D655">
            <v>1072</v>
          </cell>
          <cell r="E655" t="str">
            <v>BUCHA DE REDUÇÃO CURTA DE PVC RIGIDO SOLDAVEL, MARROM, DIAM= 32 X 25MM</v>
          </cell>
          <cell r="F655" t="str">
            <v>UN</v>
          </cell>
          <cell r="I655">
            <v>5.5132248399999995</v>
          </cell>
        </row>
        <row r="656">
          <cell r="D656">
            <v>138</v>
          </cell>
          <cell r="E656" t="str">
            <v>ADESIVO PVC EM FRASCO DE 850 GRAMAS</v>
          </cell>
          <cell r="F656" t="str">
            <v>KG</v>
          </cell>
          <cell r="G656">
            <v>6.0000000000000001E-3</v>
          </cell>
          <cell r="H656" t="str">
            <v>46,44</v>
          </cell>
          <cell r="I656">
            <v>0.27864</v>
          </cell>
        </row>
        <row r="657">
          <cell r="D657">
            <v>2036</v>
          </cell>
          <cell r="E657" t="str">
            <v>SOLUÇÃO LIMPADORA DE PVC</v>
          </cell>
          <cell r="F657" t="str">
            <v>L</v>
          </cell>
          <cell r="G657">
            <v>0.01</v>
          </cell>
          <cell r="H657" t="str">
            <v>34,28</v>
          </cell>
          <cell r="I657">
            <v>0.34279999999999999</v>
          </cell>
        </row>
        <row r="658">
          <cell r="D658">
            <v>829</v>
          </cell>
          <cell r="E658" t="str">
            <v>BUCHA DE REDUÇÃO DE PVC, SOLDAVEL, CURTA, COM 32 X 25MM, PARA AGUA FRIA PREDIAL</v>
          </cell>
          <cell r="F658" t="str">
            <v>UN</v>
          </cell>
          <cell r="G658">
            <v>1</v>
          </cell>
          <cell r="H658" t="str">
            <v>0,80</v>
          </cell>
          <cell r="I658">
            <v>0.8</v>
          </cell>
        </row>
        <row r="659">
          <cell r="D659">
            <v>88267</v>
          </cell>
          <cell r="E659" t="str">
            <v>ENCANADOR OU BOMBEIRO HIDRÁULICO COM ENCARGOS COMPLEMENTARES</v>
          </cell>
          <cell r="F659" t="str">
            <v>H</v>
          </cell>
          <cell r="G659">
            <v>0.09</v>
          </cell>
          <cell r="H659">
            <v>28.593994000000002</v>
          </cell>
          <cell r="I659">
            <v>2.57345946</v>
          </cell>
        </row>
        <row r="660">
          <cell r="D660">
            <v>88316</v>
          </cell>
          <cell r="E660" t="str">
            <v>SERVENTE COM ENCARGOS COMPLEMENTARES</v>
          </cell>
          <cell r="F660" t="str">
            <v>H</v>
          </cell>
          <cell r="G660">
            <v>0.09</v>
          </cell>
          <cell r="H660">
            <v>16.870282</v>
          </cell>
          <cell r="I660">
            <v>1.5183253799999998</v>
          </cell>
        </row>
        <row r="661">
          <cell r="D661" t="str">
            <v>COMP 002</v>
          </cell>
          <cell r="E661" t="str">
            <v>BUCHA DE REDUÇÃO CURTA DE PVC RIGIDO SOLDAVEL, MARROM, DIAM= 40 X 32MM</v>
          </cell>
          <cell r="F661" t="str">
            <v>UN</v>
          </cell>
          <cell r="I661">
            <v>6.4132248399999998</v>
          </cell>
        </row>
        <row r="662">
          <cell r="D662">
            <v>138</v>
          </cell>
          <cell r="E662" t="str">
            <v>ADESIVO PVC EM FRASCO DE 850 GRAMAS</v>
          </cell>
          <cell r="F662" t="str">
            <v>KG</v>
          </cell>
          <cell r="G662">
            <v>6.0000000000000001E-3</v>
          </cell>
          <cell r="H662" t="str">
            <v>46,44</v>
          </cell>
          <cell r="I662">
            <v>0.27864</v>
          </cell>
        </row>
        <row r="663">
          <cell r="D663">
            <v>2036</v>
          </cell>
          <cell r="E663" t="str">
            <v>SOLUÇÃO LIMPADORA DE PVC</v>
          </cell>
          <cell r="F663" t="str">
            <v>L</v>
          </cell>
          <cell r="G663">
            <v>0.01</v>
          </cell>
          <cell r="H663" t="str">
            <v>34,28</v>
          </cell>
          <cell r="I663">
            <v>0.34279999999999999</v>
          </cell>
        </row>
        <row r="664">
          <cell r="D664">
            <v>812</v>
          </cell>
          <cell r="E664" t="str">
            <v xml:space="preserve">BUCHA DE REDUÇÃO DE PVC, SOLDAVEL, CURTA, COM 40 X 32MM, PARA ÁGUA FRIA PREDIAL </v>
          </cell>
          <cell r="F664" t="str">
            <v>UN</v>
          </cell>
          <cell r="G664">
            <v>1</v>
          </cell>
          <cell r="H664" t="str">
            <v>1,70</v>
          </cell>
          <cell r="I664">
            <v>1.7</v>
          </cell>
        </row>
        <row r="665">
          <cell r="D665">
            <v>88267</v>
          </cell>
          <cell r="E665" t="str">
            <v>ENCANADOR OU BOMBEIRO HIDRÁULICO COM ENCARGOS COMPLEMENTARES</v>
          </cell>
          <cell r="F665" t="str">
            <v>H</v>
          </cell>
          <cell r="G665">
            <v>0.09</v>
          </cell>
          <cell r="H665">
            <v>28.593994000000002</v>
          </cell>
          <cell r="I665">
            <v>2.57345946</v>
          </cell>
        </row>
        <row r="666">
          <cell r="D666">
            <v>88316</v>
          </cell>
          <cell r="E666" t="str">
            <v>SERVENTE COM ENCARGOS COMPLEMENTARES</v>
          </cell>
          <cell r="F666" t="str">
            <v>H</v>
          </cell>
          <cell r="G666">
            <v>0.09</v>
          </cell>
          <cell r="H666">
            <v>16.870282</v>
          </cell>
          <cell r="I666">
            <v>1.5183253799999998</v>
          </cell>
        </row>
        <row r="667">
          <cell r="D667">
            <v>1085</v>
          </cell>
          <cell r="E667" t="str">
            <v>BUCHA DE REDUÇÃO LONGA DE PVC RIGIDO SOLDAVEL, MARROM, DIAM= 60 X 25MM</v>
          </cell>
          <cell r="F667" t="str">
            <v>UN</v>
          </cell>
          <cell r="I667">
            <v>20.782909000000004</v>
          </cell>
        </row>
        <row r="668">
          <cell r="D668">
            <v>138</v>
          </cell>
          <cell r="E668" t="str">
            <v>ADESIVO PVC EM FRASCO DE 850 GRAMAS</v>
          </cell>
          <cell r="F668" t="str">
            <v>KG</v>
          </cell>
          <cell r="G668">
            <v>4.0000000000000001E-3</v>
          </cell>
          <cell r="H668" t="str">
            <v>46,44</v>
          </cell>
          <cell r="I668">
            <v>0.18576000000000001</v>
          </cell>
        </row>
        <row r="669">
          <cell r="D669">
            <v>2036</v>
          </cell>
          <cell r="E669" t="str">
            <v>SOLUÇÃO LIMPADORA DE PVC</v>
          </cell>
          <cell r="F669" t="str">
            <v>L</v>
          </cell>
          <cell r="G669">
            <v>6.0999999999999999E-2</v>
          </cell>
          <cell r="H669" t="str">
            <v>34,28</v>
          </cell>
          <cell r="I669">
            <v>2.0910799999999998</v>
          </cell>
        </row>
        <row r="670">
          <cell r="D670">
            <v>816</v>
          </cell>
          <cell r="E670" t="str">
            <v>BUCHA DE REDUÇÃO DE PVC, SOLDAVEL, LONGA, COM 60 X 25MM, PARA ÁGUA FRIA PREDIAL</v>
          </cell>
          <cell r="F670" t="str">
            <v>UN</v>
          </cell>
          <cell r="G670">
            <v>1</v>
          </cell>
          <cell r="H670" t="str">
            <v>7,14</v>
          </cell>
          <cell r="I670">
            <v>7.14</v>
          </cell>
        </row>
        <row r="671">
          <cell r="D671">
            <v>88267</v>
          </cell>
          <cell r="E671" t="str">
            <v>ENCANADOR OU BOMBEIRO HIDRÁULICO COM ENCARGOS COMPLEMENTARES</v>
          </cell>
          <cell r="F671" t="str">
            <v>H</v>
          </cell>
          <cell r="G671">
            <v>0.25</v>
          </cell>
          <cell r="H671">
            <v>28.593994000000002</v>
          </cell>
          <cell r="I671">
            <v>7.1484985000000005</v>
          </cell>
        </row>
        <row r="672">
          <cell r="D672">
            <v>88316</v>
          </cell>
          <cell r="E672" t="str">
            <v>SERVENTE COM ENCARGOS COMPLEMENTARES</v>
          </cell>
          <cell r="F672" t="str">
            <v>H</v>
          </cell>
          <cell r="G672">
            <v>0.25</v>
          </cell>
          <cell r="H672">
            <v>16.870282</v>
          </cell>
          <cell r="I672">
            <v>4.2175704999999999</v>
          </cell>
        </row>
        <row r="673">
          <cell r="D673">
            <v>1089</v>
          </cell>
          <cell r="E673" t="str">
            <v>BUCHA DE REDUÇÃO LONGA DE PVC RIGIDO SOLDAVEL, MARROM, DIAM= 75 X 50MM</v>
          </cell>
          <cell r="F673" t="str">
            <v>UN</v>
          </cell>
          <cell r="I673">
            <v>29.742845560000003</v>
          </cell>
        </row>
        <row r="674">
          <cell r="D674">
            <v>138</v>
          </cell>
          <cell r="E674" t="str">
            <v>ADESIVO PVC EM FRASCO DE 850 GRAMAS</v>
          </cell>
          <cell r="F674" t="str">
            <v>KG</v>
          </cell>
          <cell r="G674">
            <v>7.0000000000000001E-3</v>
          </cell>
          <cell r="H674" t="str">
            <v>46,44</v>
          </cell>
          <cell r="I674">
            <v>0.32507999999999998</v>
          </cell>
        </row>
        <row r="675">
          <cell r="D675">
            <v>2036</v>
          </cell>
          <cell r="E675" t="str">
            <v>SOLUÇÃO LIMPADORA DE PVC</v>
          </cell>
          <cell r="F675" t="str">
            <v>L</v>
          </cell>
          <cell r="G675">
            <v>7.8E-2</v>
          </cell>
          <cell r="H675" t="str">
            <v>34,28</v>
          </cell>
          <cell r="I675">
            <v>2.6738400000000002</v>
          </cell>
        </row>
        <row r="676">
          <cell r="D676">
            <v>821</v>
          </cell>
          <cell r="E676" t="str">
            <v>BUCHA DE REDUÇÃO DE PVC, SOLDAVEL, LONGA, COM 60 X 25MM, PARA ÁGUA FRIA PREDIAL</v>
          </cell>
          <cell r="F676" t="str">
            <v>UN</v>
          </cell>
          <cell r="G676">
            <v>1</v>
          </cell>
          <cell r="H676" t="str">
            <v>12,65</v>
          </cell>
          <cell r="I676">
            <v>12.65</v>
          </cell>
        </row>
        <row r="677">
          <cell r="D677">
            <v>88267</v>
          </cell>
          <cell r="E677" t="str">
            <v>ENCANADOR OU BOMBEIRO HIDRÁULICO COM ENCARGOS COMPLEMENTARES</v>
          </cell>
          <cell r="F677" t="str">
            <v>H</v>
          </cell>
          <cell r="G677">
            <v>0.31</v>
          </cell>
          <cell r="H677">
            <v>28.593994000000002</v>
          </cell>
          <cell r="I677">
            <v>8.8641381400000014</v>
          </cell>
        </row>
        <row r="678">
          <cell r="D678">
            <v>88316</v>
          </cell>
          <cell r="E678" t="str">
            <v>SERVENTE COM ENCARGOS COMPLEMENTARES</v>
          </cell>
          <cell r="F678" t="str">
            <v>H</v>
          </cell>
          <cell r="G678">
            <v>0.31</v>
          </cell>
          <cell r="H678">
            <v>16.870282</v>
          </cell>
          <cell r="I678">
            <v>5.2297874200000001</v>
          </cell>
        </row>
        <row r="679">
          <cell r="D679">
            <v>89364</v>
          </cell>
          <cell r="E679" t="str">
            <v>CURVA 90 GRAUS, PVC, SOLDÁVEL, DN 25MM, INSTALADO EM RAMAL OU SUB-RAMAL DE ÁGUA - FORNECIMENTO E INSTALAÇÃO. AF_12/2014</v>
          </cell>
          <cell r="F679" t="str">
            <v>UN</v>
          </cell>
          <cell r="I679">
            <v>10.6419617</v>
          </cell>
        </row>
        <row r="680">
          <cell r="D680">
            <v>88248</v>
          </cell>
          <cell r="E680" t="str">
            <v>AUXILIAR DE ENCANADOR OU BOMBEIRO HIDRAULICO COM ENCARGOS COMPLEMENTARES</v>
          </cell>
          <cell r="F680" t="str">
            <v>H</v>
          </cell>
          <cell r="G680">
            <v>0.15</v>
          </cell>
          <cell r="H680">
            <v>20.132683999999998</v>
          </cell>
          <cell r="I680">
            <v>3.0199025999999995</v>
          </cell>
        </row>
        <row r="681">
          <cell r="D681">
            <v>88267</v>
          </cell>
          <cell r="E681" t="str">
            <v>ENCANADOR OU BOMBEIRO HIDRÁULICO COM ENCARGOS COMPLEMENTARES</v>
          </cell>
          <cell r="F681" t="str">
            <v>H</v>
          </cell>
          <cell r="G681">
            <v>0.15</v>
          </cell>
          <cell r="H681">
            <v>28.593994000000002</v>
          </cell>
          <cell r="I681">
            <v>4.2890991000000005</v>
          </cell>
        </row>
        <row r="682">
          <cell r="D682">
            <v>122</v>
          </cell>
          <cell r="E682" t="str">
            <v>ADESIVO PLASTICO PARA PVC, FRASCO COM 850 GR</v>
          </cell>
          <cell r="F682" t="str">
            <v>UN</v>
          </cell>
          <cell r="G682">
            <v>7.0000000000000001E-3</v>
          </cell>
          <cell r="H682" t="str">
            <v>48,14</v>
          </cell>
          <cell r="I682">
            <v>0.33698</v>
          </cell>
        </row>
        <row r="683">
          <cell r="D683">
            <v>1956</v>
          </cell>
          <cell r="E683" t="str">
            <v>CURVA DE PVC 90 GRAUS, SOLDAVEL, 25 MM, PARA AGUA FRIA PREDIAL (NBR 5648)</v>
          </cell>
          <cell r="F683" t="str">
            <v>UN</v>
          </cell>
          <cell r="G683">
            <v>1</v>
          </cell>
          <cell r="H683" t="str">
            <v>2,59</v>
          </cell>
          <cell r="I683">
            <v>2.59</v>
          </cell>
        </row>
        <row r="684">
          <cell r="D684">
            <v>20083</v>
          </cell>
          <cell r="E684" t="str">
            <v>SOLUCAO LIMPADORA PARA PVC, FRASCO COM 1000 CM3</v>
          </cell>
          <cell r="F684" t="str">
            <v>UN</v>
          </cell>
          <cell r="G684">
            <v>8.0000000000000002E-3</v>
          </cell>
          <cell r="H684" t="str">
            <v>41,81</v>
          </cell>
          <cell r="I684">
            <v>0.33448</v>
          </cell>
        </row>
        <row r="685">
          <cell r="D685">
            <v>38383</v>
          </cell>
          <cell r="E685" t="str">
            <v>LIXA D'AGUA EM FOLHA, GRAO 100</v>
          </cell>
          <cell r="F685" t="str">
            <v>UN</v>
          </cell>
          <cell r="G685">
            <v>0.05</v>
          </cell>
          <cell r="H685" t="str">
            <v>1,43</v>
          </cell>
          <cell r="I685">
            <v>7.1499999999999994E-2</v>
          </cell>
        </row>
        <row r="686">
          <cell r="D686">
            <v>89369</v>
          </cell>
          <cell r="E686" t="str">
            <v>CURVA 90 GRAUS, PVC, SOLDÁVEL, DN 32MM, INSTALADO EM RAMAL OU SUB-RAMAL DE ÁGUA - FORNECIMENTO E INSTALAÇÃO. AF_12/2014</v>
          </cell>
          <cell r="F686" t="str">
            <v>UN</v>
          </cell>
          <cell r="I686">
            <v>40.253731076000001</v>
          </cell>
        </row>
        <row r="687">
          <cell r="D687">
            <v>88248</v>
          </cell>
          <cell r="E687" t="str">
            <v>AUXILIAR DE ENCANADOR OU BOMBEIRO HIDRAULICO COM ENCARGOS COMPLEMENTARES</v>
          </cell>
          <cell r="F687" t="str">
            <v>H</v>
          </cell>
          <cell r="G687">
            <v>0.17899999999999999</v>
          </cell>
          <cell r="H687">
            <v>20.132683999999998</v>
          </cell>
          <cell r="I687">
            <v>28.906436150000005</v>
          </cell>
        </row>
        <row r="688">
          <cell r="D688">
            <v>88267</v>
          </cell>
          <cell r="E688" t="str">
            <v>ENCANADOR OU BOMBEIRO HIDRÁULICO COM ENCARGOS COMPLEMENTARES</v>
          </cell>
          <cell r="F688" t="str">
            <v>H</v>
          </cell>
          <cell r="G688">
            <v>0.17899999999999999</v>
          </cell>
          <cell r="H688">
            <v>28.593994000000002</v>
          </cell>
          <cell r="I688">
            <v>5.1183249260000006</v>
          </cell>
        </row>
        <row r="689">
          <cell r="D689">
            <v>122</v>
          </cell>
          <cell r="E689" t="str">
            <v>ADESIVO PLASTICO PARA PVC, FRASCO COM 850 GR</v>
          </cell>
          <cell r="F689" t="str">
            <v>UN</v>
          </cell>
          <cell r="G689">
            <v>8.9999999999999993E-3</v>
          </cell>
          <cell r="H689" t="str">
            <v>48,14</v>
          </cell>
          <cell r="I689">
            <v>0.43325999999999998</v>
          </cell>
        </row>
        <row r="690">
          <cell r="D690">
            <v>1957</v>
          </cell>
          <cell r="E690" t="str">
            <v>CURVA DE PVC 90 GRAUS, SOLDAVEL, 32 MM, PARA AGUA FRIA PREDIAL (NBR 5648)</v>
          </cell>
          <cell r="F690" t="str">
            <v>UN</v>
          </cell>
          <cell r="G690">
            <v>1</v>
          </cell>
          <cell r="H690" t="str">
            <v>5,25</v>
          </cell>
          <cell r="I690">
            <v>5.25</v>
          </cell>
        </row>
        <row r="691">
          <cell r="D691">
            <v>20083</v>
          </cell>
          <cell r="E691" t="str">
            <v>SOLUCAO LIMPADORA PARA PVC, FRASCO COM 1000 CM3</v>
          </cell>
          <cell r="F691" t="str">
            <v>UN</v>
          </cell>
          <cell r="G691">
            <v>1.0999999999999999E-2</v>
          </cell>
          <cell r="H691" t="str">
            <v>41,81</v>
          </cell>
          <cell r="I691">
            <v>0.45990999999999999</v>
          </cell>
        </row>
        <row r="692">
          <cell r="D692">
            <v>38383</v>
          </cell>
          <cell r="E692" t="str">
            <v>LIXA D'AGUA EM FOLHA, GRAO 100</v>
          </cell>
          <cell r="F692" t="str">
            <v>UN</v>
          </cell>
          <cell r="G692">
            <v>0.06</v>
          </cell>
          <cell r="H692" t="str">
            <v>1,43</v>
          </cell>
          <cell r="I692">
            <v>8.5799999999999987E-2</v>
          </cell>
        </row>
        <row r="693">
          <cell r="D693">
            <v>89503</v>
          </cell>
          <cell r="E693" t="str">
            <v>CURVA 90 GRAUS, PVC, SOLDÁVEL, DN 50MM, INSTALADO EM PRUMADA DE ÁGUA - FORNECIMENTO E INSTALAÇÃO. AF_12/2014_P</v>
          </cell>
          <cell r="F693" t="str">
            <v>UN</v>
          </cell>
          <cell r="I693">
            <v>17.559141224000001</v>
          </cell>
        </row>
        <row r="694">
          <cell r="D694">
            <v>1959</v>
          </cell>
          <cell r="E694" t="str">
            <v>CURVA DE PVC, SOLDÁVEL, 50 MM, PARA ÁGUA FRIA PREDIAL (NBR 5648)</v>
          </cell>
          <cell r="F694" t="str">
            <v>UN</v>
          </cell>
          <cell r="G694">
            <v>1</v>
          </cell>
          <cell r="H694" t="str">
            <v>10,50</v>
          </cell>
          <cell r="I694">
            <v>10.5</v>
          </cell>
        </row>
        <row r="695">
          <cell r="D695">
            <v>20083</v>
          </cell>
          <cell r="E695" t="str">
            <v>SOLUCAO LIMPADORA PARA PVC, FRASCO COM 1000 CM3</v>
          </cell>
          <cell r="F695" t="str">
            <v>UN</v>
          </cell>
          <cell r="G695">
            <v>2.1999999999999999E-2</v>
          </cell>
          <cell r="H695" t="str">
            <v>41,81</v>
          </cell>
          <cell r="I695">
            <v>0.91981999999999997</v>
          </cell>
        </row>
        <row r="696">
          <cell r="D696">
            <v>122</v>
          </cell>
          <cell r="E696" t="str">
            <v>ADESIVO PLASTICO PARA PVC, FRASCO COM 850 GR</v>
          </cell>
          <cell r="F696" t="str">
            <v>UN</v>
          </cell>
          <cell r="G696">
            <v>1.7999999999999999E-2</v>
          </cell>
          <cell r="H696" t="str">
            <v>48,14</v>
          </cell>
          <cell r="I696">
            <v>0.86651999999999996</v>
          </cell>
        </row>
        <row r="697">
          <cell r="D697">
            <v>3767</v>
          </cell>
          <cell r="E697" t="str">
            <v>LIXA EM FOLHA PARA PAREDE OU MADEIRA, NÚMERO 120 (COR VERMELHA)</v>
          </cell>
          <cell r="F697" t="str">
            <v>UN</v>
          </cell>
          <cell r="G697">
            <v>2.4E-2</v>
          </cell>
          <cell r="H697" t="str">
            <v>0,43</v>
          </cell>
          <cell r="I697">
            <v>1.0319999999999999E-2</v>
          </cell>
        </row>
        <row r="698">
          <cell r="D698">
            <v>88267</v>
          </cell>
          <cell r="E698" t="str">
            <v>ENCANADOR OU BOMBEIRO HIDRÁULICO COM ENCARGOS COMPLEMENTARES</v>
          </cell>
          <cell r="F698" t="str">
            <v>H</v>
          </cell>
          <cell r="G698">
            <v>0.108</v>
          </cell>
          <cell r="H698">
            <v>28.593994000000002</v>
          </cell>
          <cell r="I698">
            <v>3.0881513520000001</v>
          </cell>
        </row>
        <row r="699">
          <cell r="D699">
            <v>88248</v>
          </cell>
          <cell r="E699" t="str">
            <v>AUXILIAR DE ENCANADOR OU BOMBEIRO HIDRÁULICO COM ENCARGOS COMPLEMENTARES</v>
          </cell>
          <cell r="F699" t="str">
            <v>H</v>
          </cell>
          <cell r="G699">
            <v>0.108</v>
          </cell>
          <cell r="H699">
            <v>20.132683999999998</v>
          </cell>
          <cell r="I699">
            <v>2.1743298719999995</v>
          </cell>
        </row>
        <row r="700">
          <cell r="D700">
            <v>89507</v>
          </cell>
          <cell r="E700" t="str">
            <v>CURVA 90 GRAUS, PVC, SOLDÁVEL, DN 60MM, INSTALADO EM PRUMADA DE ÁGUA - FORNECIMENTO E INSTALAÇÃO. AF_12/2014_P</v>
          </cell>
          <cell r="F700" t="str">
            <v>UN</v>
          </cell>
          <cell r="I700">
            <v>32.936714784000003</v>
          </cell>
        </row>
        <row r="701">
          <cell r="D701">
            <v>122</v>
          </cell>
          <cell r="E701" t="str">
            <v>ADESIVO PLASTICO PARA PVC, FRASCO COM 850 GR</v>
          </cell>
          <cell r="F701" t="str">
            <v>UN</v>
          </cell>
          <cell r="G701">
            <v>2.4E-2</v>
          </cell>
          <cell r="H701" t="str">
            <v>48,14</v>
          </cell>
          <cell r="I701">
            <v>1.1553599999999999</v>
          </cell>
        </row>
        <row r="702">
          <cell r="D702">
            <v>1925</v>
          </cell>
          <cell r="E702" t="str">
            <v>CURVA DE PVC 90 GRAUS, SOLDAVEL, 60MM, PARA ÁGUA FRIA PREDIAL (NBR 5648)</v>
          </cell>
          <cell r="F702" t="str">
            <v>UN</v>
          </cell>
          <cell r="G702">
            <v>1</v>
          </cell>
          <cell r="H702" t="str">
            <v>24,25</v>
          </cell>
          <cell r="I702">
            <v>24.25</v>
          </cell>
        </row>
        <row r="703">
          <cell r="D703">
            <v>20083</v>
          </cell>
          <cell r="E703" t="str">
            <v>SOLUCAO LIMPADORA PARA PVC, FRASCO COM 1000 CM3</v>
          </cell>
          <cell r="F703" t="str">
            <v>UN</v>
          </cell>
          <cell r="G703">
            <v>0.03</v>
          </cell>
          <cell r="H703" t="str">
            <v>41,81</v>
          </cell>
          <cell r="I703">
            <v>1.2543</v>
          </cell>
        </row>
        <row r="704">
          <cell r="D704">
            <v>38383</v>
          </cell>
          <cell r="E704" t="str">
            <v>LIXA D'AGUA EM FOLHA, GRAO 100</v>
          </cell>
          <cell r="F704" t="str">
            <v>UN</v>
          </cell>
          <cell r="G704">
            <v>2.8000000000000001E-2</v>
          </cell>
          <cell r="H704" t="str">
            <v>1,43</v>
          </cell>
          <cell r="I704">
            <v>4.0039999999999999E-2</v>
          </cell>
        </row>
        <row r="705">
          <cell r="D705">
            <v>88248</v>
          </cell>
          <cell r="E705" t="str">
            <v>AUXILIAR DE ENCANADOR OU BOMBEIRO HIDRAULICO COM ENCARGOS COMPLEMENTARES</v>
          </cell>
          <cell r="F705" t="str">
            <v>H</v>
          </cell>
          <cell r="G705">
            <v>0.128</v>
          </cell>
          <cell r="H705">
            <v>20.132683999999998</v>
          </cell>
          <cell r="I705">
            <v>2.5769835519999997</v>
          </cell>
        </row>
        <row r="706">
          <cell r="D706">
            <v>88267</v>
          </cell>
          <cell r="E706" t="str">
            <v>ENCANADOR OU BOMBEIRO HIDRÁULICO COM ENCARGOS COMPLEMENTARES</v>
          </cell>
          <cell r="F706" t="str">
            <v>H</v>
          </cell>
          <cell r="G706">
            <v>0.128</v>
          </cell>
          <cell r="H706">
            <v>28.593994000000002</v>
          </cell>
          <cell r="I706">
            <v>3.6600312320000001</v>
          </cell>
        </row>
        <row r="707">
          <cell r="D707">
            <v>89366</v>
          </cell>
          <cell r="E707" t="str">
            <v>JOELHO 90 GRAUS COM BUCHA DE LATÃO, PVC, SOLDÁVEL, DN 25MM, X 3/4 INSTALADO EM RAMAL OU SUB-RAMAL DE ÁGUA - FORNECIMENTO E INSTALAÇÃO. AF_12/2014</v>
          </cell>
          <cell r="F707" t="str">
            <v>UN</v>
          </cell>
          <cell r="I707">
            <v>13.691961699999998</v>
          </cell>
        </row>
        <row r="708">
          <cell r="D708">
            <v>88248</v>
          </cell>
          <cell r="E708" t="str">
            <v>AUXILIAR DE ENCANADOR OU BOMBEIRO HIDRAULICO COM ENCARGOS COMPLEMENTARES</v>
          </cell>
          <cell r="F708" t="str">
            <v>H</v>
          </cell>
          <cell r="G708">
            <v>0.15</v>
          </cell>
          <cell r="H708">
            <v>20.132683999999998</v>
          </cell>
          <cell r="I708">
            <v>3.0199025999999995</v>
          </cell>
        </row>
        <row r="709">
          <cell r="D709">
            <v>88267</v>
          </cell>
          <cell r="E709" t="str">
            <v>ENCANADOR OU BOMBEIRO HIDRÁULICO COM ENCARGOS COMPLEMENTARES</v>
          </cell>
          <cell r="F709" t="str">
            <v>H</v>
          </cell>
          <cell r="G709">
            <v>0.15</v>
          </cell>
          <cell r="H709">
            <v>28.593994000000002</v>
          </cell>
          <cell r="I709">
            <v>4.2890991000000005</v>
          </cell>
        </row>
        <row r="710">
          <cell r="D710">
            <v>122</v>
          </cell>
          <cell r="E710" t="str">
            <v>ADESIVO PLASTICO PARA PVC, FRASCO COM 850 GR</v>
          </cell>
          <cell r="F710" t="str">
            <v>UN</v>
          </cell>
          <cell r="G710">
            <v>7.0000000000000001E-3</v>
          </cell>
          <cell r="H710" t="str">
            <v>48,14</v>
          </cell>
          <cell r="I710">
            <v>0.33698</v>
          </cell>
        </row>
        <row r="711">
          <cell r="D711">
            <v>3524</v>
          </cell>
          <cell r="E711" t="str">
            <v>JOELHO PVC, SOLDAVEL, COM BUCHA DE LATAO, 90 GRAUS, 25 MM X 3/4", PARA AGUA FRIA PREDIAL</v>
          </cell>
          <cell r="F711" t="str">
            <v>UN</v>
          </cell>
          <cell r="G711">
            <v>1</v>
          </cell>
          <cell r="H711" t="str">
            <v>5,64</v>
          </cell>
          <cell r="I711">
            <v>5.64</v>
          </cell>
        </row>
        <row r="712">
          <cell r="D712">
            <v>20083</v>
          </cell>
          <cell r="E712" t="str">
            <v>SOLUCAO LIMPADORA PARA PVC, FRASCO COM 1000 CM3</v>
          </cell>
          <cell r="F712" t="str">
            <v>UN</v>
          </cell>
          <cell r="G712">
            <v>8.0000000000000002E-3</v>
          </cell>
          <cell r="H712" t="str">
            <v>41,81</v>
          </cell>
          <cell r="I712">
            <v>0.33448</v>
          </cell>
        </row>
        <row r="713">
          <cell r="D713">
            <v>38383</v>
          </cell>
          <cell r="E713" t="str">
            <v>LIXA D'AGUA EM FOLHA, GRAO 100</v>
          </cell>
          <cell r="F713" t="str">
            <v>UN</v>
          </cell>
          <cell r="G713">
            <v>0.05</v>
          </cell>
          <cell r="H713" t="str">
            <v>1,43</v>
          </cell>
          <cell r="I713">
            <v>7.1499999999999994E-2</v>
          </cell>
        </row>
        <row r="714">
          <cell r="D714">
            <v>89366</v>
          </cell>
          <cell r="E714" t="str">
            <v>JOELHO 90 GRAUS COM BUCHA DE LATÃO, PVC, SOLDÁVEL, DN 25MM, X 3/4 INSTALADO EM RAMAL OU SUB-RAMAL DE ÁGUA - FORNECIMENTO E INSTALAÇÃO. AF_12/2014</v>
          </cell>
          <cell r="F714" t="str">
            <v>UN</v>
          </cell>
          <cell r="I714">
            <v>13.691961699999998</v>
          </cell>
        </row>
        <row r="715">
          <cell r="D715">
            <v>88248</v>
          </cell>
          <cell r="E715" t="str">
            <v>AUXILIAR DE ENCANADOR OU BOMBEIRO HIDRAULICO COM ENCARGOS COMPLEMENTARES</v>
          </cell>
          <cell r="F715" t="str">
            <v>H</v>
          </cell>
          <cell r="G715">
            <v>0.15</v>
          </cell>
          <cell r="H715">
            <v>20.132683999999998</v>
          </cell>
          <cell r="I715">
            <v>3.0199025999999995</v>
          </cell>
        </row>
        <row r="716">
          <cell r="D716">
            <v>88267</v>
          </cell>
          <cell r="E716" t="str">
            <v>ENCANADOR OU BOMBEIRO HIDRÁULICO COM ENCARGOS COMPLEMENTARES</v>
          </cell>
          <cell r="F716" t="str">
            <v>H</v>
          </cell>
          <cell r="G716">
            <v>0.15</v>
          </cell>
          <cell r="H716">
            <v>28.593994000000002</v>
          </cell>
          <cell r="I716">
            <v>4.2890991000000005</v>
          </cell>
        </row>
        <row r="717">
          <cell r="D717">
            <v>122</v>
          </cell>
          <cell r="E717" t="str">
            <v>ADESIVO PLASTICO PARA PVC, FRASCO COM 850 GR</v>
          </cell>
          <cell r="F717" t="str">
            <v>UN</v>
          </cell>
          <cell r="G717">
            <v>7.0000000000000001E-3</v>
          </cell>
          <cell r="H717" t="str">
            <v>48,14</v>
          </cell>
          <cell r="I717">
            <v>0.33698</v>
          </cell>
        </row>
        <row r="718">
          <cell r="D718">
            <v>3524</v>
          </cell>
          <cell r="E718" t="str">
            <v>JOELHO PVC, SOLDAVEL, COM BUCHA DE LATAO, 90 GRAUS, 25 MM X 3/4", PARA AGUA FRIA PREDIAL</v>
          </cell>
          <cell r="F718" t="str">
            <v>UN</v>
          </cell>
          <cell r="G718">
            <v>1</v>
          </cell>
          <cell r="H718" t="str">
            <v>5,64</v>
          </cell>
          <cell r="I718">
            <v>5.64</v>
          </cell>
        </row>
        <row r="719">
          <cell r="D719">
            <v>20083</v>
          </cell>
          <cell r="E719" t="str">
            <v>SOLUCAO LIMPADORA PARA PVC, FRASCO COM 1000 CM3</v>
          </cell>
          <cell r="F719" t="str">
            <v>UN</v>
          </cell>
          <cell r="G719">
            <v>8.0000000000000002E-3</v>
          </cell>
          <cell r="H719" t="str">
            <v>41,81</v>
          </cell>
          <cell r="I719">
            <v>0.33448</v>
          </cell>
        </row>
        <row r="720">
          <cell r="D720">
            <v>38383</v>
          </cell>
          <cell r="E720" t="str">
            <v>LIXA D'AGUA EM FOLHA, GRAO 100</v>
          </cell>
          <cell r="F720" t="str">
            <v>UN</v>
          </cell>
          <cell r="G720">
            <v>0.05</v>
          </cell>
          <cell r="H720" t="str">
            <v>1,43</v>
          </cell>
          <cell r="I720">
            <v>7.1499999999999994E-2</v>
          </cell>
        </row>
        <row r="721">
          <cell r="D721">
            <v>89358</v>
          </cell>
          <cell r="E721" t="str">
            <v>JOELHO PVC SOLDAVEL 90º AGUA FRIA 20MM - FORNECIMENTO E INSTALACAO</v>
          </cell>
          <cell r="F721" t="str">
            <v>UN</v>
          </cell>
          <cell r="I721">
            <v>7.2969314620000016</v>
          </cell>
        </row>
        <row r="722">
          <cell r="D722">
            <v>88248</v>
          </cell>
          <cell r="E722" t="str">
            <v>AUXILIAR DE ENCANADOR OU BOMBEIRO HIDRÁULICO COM ENCARGOS COMPLEMENTARES</v>
          </cell>
          <cell r="F722" t="str">
            <v>H</v>
          </cell>
          <cell r="G722">
            <v>0.129</v>
          </cell>
          <cell r="H722">
            <v>20.132683999999998</v>
          </cell>
          <cell r="I722">
            <v>2.5971162359999997</v>
          </cell>
        </row>
        <row r="723">
          <cell r="D723">
            <v>88267</v>
          </cell>
          <cell r="E723" t="str">
            <v>ENCANADOR OU BOMBEIRO HIDRÁULICO COM ENCARGOS COMPLEMENTARES</v>
          </cell>
          <cell r="F723" t="str">
            <v>H</v>
          </cell>
          <cell r="G723">
            <v>0.129</v>
          </cell>
          <cell r="H723">
            <v>28.593994000000002</v>
          </cell>
          <cell r="I723">
            <v>3.6886252260000005</v>
          </cell>
        </row>
        <row r="724">
          <cell r="D724">
            <v>122</v>
          </cell>
          <cell r="E724" t="str">
            <v>ADESIVO PLASTICO PARA PVC, FRASCO COM 850 GR</v>
          </cell>
          <cell r="F724" t="str">
            <v>UN</v>
          </cell>
          <cell r="G724">
            <v>6.0000000000000001E-3</v>
          </cell>
          <cell r="H724" t="str">
            <v>48,14</v>
          </cell>
          <cell r="I724">
            <v>0.28883999999999999</v>
          </cell>
        </row>
        <row r="725">
          <cell r="D725">
            <v>3542</v>
          </cell>
          <cell r="E725" t="str">
            <v>JOELHO PVC, SOLDAVEL, 90 GRAUS, 20 MM, PARA AGUA FRIA PREDIAL</v>
          </cell>
          <cell r="F725" t="str">
            <v>UN</v>
          </cell>
          <cell r="G725">
            <v>1</v>
          </cell>
          <cell r="H725" t="str">
            <v>0,41</v>
          </cell>
          <cell r="I725">
            <v>0.41</v>
          </cell>
        </row>
        <row r="726">
          <cell r="D726">
            <v>20083</v>
          </cell>
          <cell r="E726" t="str">
            <v>SOLUCAO LIMPADORA PARA PVC, FRASCO COM 1000 CM3</v>
          </cell>
          <cell r="F726" t="str">
            <v>UN</v>
          </cell>
          <cell r="G726">
            <v>6.0000000000000001E-3</v>
          </cell>
          <cell r="H726" t="str">
            <v>41,81</v>
          </cell>
          <cell r="I726">
            <v>0.25086000000000003</v>
          </cell>
        </row>
        <row r="727">
          <cell r="D727">
            <v>38383</v>
          </cell>
          <cell r="E727" t="str">
            <v>LIXA D'AGUA EM FOLHA, GRAO 100</v>
          </cell>
          <cell r="F727" t="str">
            <v>UN</v>
          </cell>
          <cell r="G727">
            <v>4.2999999999999997E-2</v>
          </cell>
          <cell r="H727" t="str">
            <v>1,43</v>
          </cell>
          <cell r="I727">
            <v>6.1489999999999989E-2</v>
          </cell>
        </row>
        <row r="728">
          <cell r="D728">
            <v>89408</v>
          </cell>
          <cell r="E728" t="str">
            <v>JOELHO PVC SOLDAVEL 90º AGUA FRIA 25MM - FORNECIMENTO E INSTALACAO</v>
          </cell>
          <cell r="I728">
            <v>5.71976102</v>
          </cell>
        </row>
        <row r="729">
          <cell r="D729">
            <v>88248</v>
          </cell>
          <cell r="E729" t="str">
            <v>AUXILIAR DE ENCANADOR OU BOMBEIRO HIDRÁULICO COM ENCARGOS COMPLEMENTARES</v>
          </cell>
          <cell r="F729" t="str">
            <v>H</v>
          </cell>
          <cell r="G729">
            <v>0.09</v>
          </cell>
          <cell r="H729">
            <v>20.132683999999998</v>
          </cell>
          <cell r="I729">
            <v>1.8119415599999997</v>
          </cell>
        </row>
        <row r="730">
          <cell r="D730">
            <v>88267</v>
          </cell>
          <cell r="E730" t="str">
            <v>ENCANADOR OU BOMBEIRO HIDRÁULICO COM ENCARGOS COMPLEMENTARES</v>
          </cell>
          <cell r="F730" t="str">
            <v>H</v>
          </cell>
          <cell r="G730">
            <v>0.09</v>
          </cell>
          <cell r="H730">
            <v>28.593994000000002</v>
          </cell>
          <cell r="I730">
            <v>2.57345946</v>
          </cell>
        </row>
        <row r="731">
          <cell r="D731">
            <v>122</v>
          </cell>
          <cell r="E731" t="str">
            <v>ADESIVO PLASTICO PARA PVC, FRASCO COM 850 GR</v>
          </cell>
          <cell r="F731" t="str">
            <v>UN</v>
          </cell>
          <cell r="G731">
            <v>7.0000000000000001E-3</v>
          </cell>
          <cell r="H731" t="str">
            <v>48,14</v>
          </cell>
          <cell r="I731">
            <v>0.33698</v>
          </cell>
        </row>
        <row r="732">
          <cell r="D732">
            <v>3529</v>
          </cell>
          <cell r="E732" t="str">
            <v>JOELHO PVC, SOLDAVEL, 90 GRAUS, 25 MM, PARA AGUA FRIA PREDIAL</v>
          </cell>
          <cell r="F732" t="str">
            <v>UN</v>
          </cell>
          <cell r="G732">
            <v>1</v>
          </cell>
          <cell r="H732" t="str">
            <v>0,62</v>
          </cell>
          <cell r="I732">
            <v>0.62</v>
          </cell>
        </row>
        <row r="733">
          <cell r="D733">
            <v>20083</v>
          </cell>
          <cell r="E733" t="str">
            <v>SOLUCAO LIMPADORA PARA PVC, FRASCO COM 1000 CM3</v>
          </cell>
          <cell r="F733" t="str">
            <v>UN</v>
          </cell>
          <cell r="G733">
            <v>8.0000000000000002E-3</v>
          </cell>
          <cell r="H733" t="str">
            <v>41,81</v>
          </cell>
          <cell r="I733">
            <v>0.33448</v>
          </cell>
        </row>
        <row r="734">
          <cell r="D734">
            <v>38383</v>
          </cell>
          <cell r="E734" t="str">
            <v>LIXA D'AGUA EM FOLHA, GRAO 100</v>
          </cell>
          <cell r="F734" t="str">
            <v>UN</v>
          </cell>
          <cell r="G734">
            <v>0.03</v>
          </cell>
          <cell r="H734" t="str">
            <v>1,43</v>
          </cell>
          <cell r="I734">
            <v>4.2899999999999994E-2</v>
          </cell>
        </row>
        <row r="735">
          <cell r="D735">
            <v>89367</v>
          </cell>
          <cell r="E735" t="str">
            <v>JOELHO 90 GRAUS, PVC, SOLDÁVEL, DN 32MM, INSTALADO EM RAMAL OU SUB-RAMAL DE ÁGUA - FORNECIMENTO E INSTALAÇÃO. AF_12/2014_P</v>
          </cell>
          <cell r="F735" t="str">
            <v>UN</v>
          </cell>
          <cell r="I735">
            <v>11.301045362</v>
          </cell>
        </row>
        <row r="736">
          <cell r="D736">
            <v>122</v>
          </cell>
          <cell r="E736" t="str">
            <v>ADESIVO PLASTICO PARA PVC, FRASCO COM 850 GR</v>
          </cell>
          <cell r="F736" t="str">
            <v>UN</v>
          </cell>
          <cell r="G736">
            <v>8.9999999999999993E-3</v>
          </cell>
          <cell r="H736" t="str">
            <v>48,14</v>
          </cell>
          <cell r="I736">
            <v>0.43325999999999998</v>
          </cell>
        </row>
        <row r="737">
          <cell r="D737">
            <v>3536</v>
          </cell>
          <cell r="E737" t="str">
            <v>JOELHO PVC, SOLDAVEL, 90 GRAUS, 32MM, PARA ÁGUA FRIA PREDIAL</v>
          </cell>
          <cell r="F737" t="str">
            <v>UN</v>
          </cell>
          <cell r="G737">
            <v>1</v>
          </cell>
          <cell r="H737" t="str">
            <v>1,60</v>
          </cell>
          <cell r="I737">
            <v>1.6</v>
          </cell>
        </row>
        <row r="738">
          <cell r="D738">
            <v>20083</v>
          </cell>
          <cell r="E738" t="str">
            <v>SOLUÇÃO LIMPADORA PARA PVC, FRACO COM 1000 CM3</v>
          </cell>
          <cell r="F738" t="str">
            <v>UN</v>
          </cell>
          <cell r="G738">
            <v>1.0999999999999999E-2</v>
          </cell>
          <cell r="H738" t="str">
            <v>41,81</v>
          </cell>
          <cell r="I738">
            <v>0.45990999999999999</v>
          </cell>
        </row>
        <row r="739">
          <cell r="D739">
            <v>38383</v>
          </cell>
          <cell r="E739" t="str">
            <v>LIXA D'AGUA EM FOLHA, GRAO 100</v>
          </cell>
          <cell r="F739" t="str">
            <v>UN</v>
          </cell>
          <cell r="G739">
            <v>0.06</v>
          </cell>
          <cell r="H739" t="str">
            <v>1,43</v>
          </cell>
          <cell r="I739">
            <v>8.5799999999999987E-2</v>
          </cell>
        </row>
        <row r="740">
          <cell r="D740">
            <v>88248</v>
          </cell>
          <cell r="E740" t="str">
            <v>AUXILIAR DE ENCANADOR OU BOMBEIRO HIDRÁULICO COM ENCARGOS COMPLEMENTARES</v>
          </cell>
          <cell r="F740" t="str">
            <v>H</v>
          </cell>
          <cell r="G740">
            <v>0.17899999999999999</v>
          </cell>
          <cell r="H740">
            <v>20.132683999999998</v>
          </cell>
          <cell r="I740">
            <v>3.6037504359999994</v>
          </cell>
        </row>
        <row r="741">
          <cell r="D741">
            <v>88267</v>
          </cell>
          <cell r="E741" t="str">
            <v>ENCANADOR OU BOMBEIRO HIDRÁULICO COM ENCARGOS COMPLEMENTARES</v>
          </cell>
          <cell r="F741" t="str">
            <v>H</v>
          </cell>
          <cell r="G741">
            <v>0.17899999999999999</v>
          </cell>
          <cell r="H741">
            <v>28.593994000000002</v>
          </cell>
          <cell r="I741">
            <v>5.1183249260000006</v>
          </cell>
        </row>
        <row r="742">
          <cell r="D742">
            <v>89501</v>
          </cell>
          <cell r="E742" t="str">
            <v>JOELHO PVC SOLDAVEL 90º AGUA FRIA 50MM - FORNECIMENTO E INSTALACAO</v>
          </cell>
          <cell r="I742">
            <v>11.433141223999998</v>
          </cell>
        </row>
        <row r="743">
          <cell r="D743">
            <v>88248</v>
          </cell>
          <cell r="E743" t="str">
            <v>AUXILIAR DE ENCANADOR OU BOMBEIRO HIDRÁULICO COM ENCARGOS COMPLEMENTARES</v>
          </cell>
          <cell r="F743" t="str">
            <v>H</v>
          </cell>
          <cell r="G743">
            <v>0.108</v>
          </cell>
          <cell r="H743">
            <v>20.132683999999998</v>
          </cell>
          <cell r="I743">
            <v>2.1743298719999995</v>
          </cell>
        </row>
        <row r="744">
          <cell r="D744">
            <v>88267</v>
          </cell>
          <cell r="E744" t="str">
            <v>ENCANADOR OU BOMBEIRO HIDRÁULICO COM ENCARGOS COMPLEMENTARES</v>
          </cell>
          <cell r="F744" t="str">
            <v>H</v>
          </cell>
          <cell r="G744">
            <v>0.108</v>
          </cell>
          <cell r="H744">
            <v>28.593994000000002</v>
          </cell>
          <cell r="I744">
            <v>3.0881513520000001</v>
          </cell>
        </row>
        <row r="745">
          <cell r="D745">
            <v>122</v>
          </cell>
          <cell r="E745" t="str">
            <v>ADESIVO PLASTICO PARA PVC, FRASCO COM 850 GR</v>
          </cell>
          <cell r="F745" t="str">
            <v>UN</v>
          </cell>
          <cell r="G745">
            <v>1.7999999999999999E-2</v>
          </cell>
          <cell r="H745" t="str">
            <v>48,14</v>
          </cell>
          <cell r="I745">
            <v>0.86651999999999996</v>
          </cell>
        </row>
        <row r="746">
          <cell r="D746">
            <v>3540</v>
          </cell>
          <cell r="E746" t="str">
            <v>JOELHO PVC, SOLDAVEL, 90 GRAUS, 50 MM, PARA AGUA FRIA PREDIAL</v>
          </cell>
          <cell r="F746" t="str">
            <v>UN</v>
          </cell>
          <cell r="G746">
            <v>1</v>
          </cell>
          <cell r="H746" t="str">
            <v>4,35</v>
          </cell>
          <cell r="I746">
            <v>4.3499999999999996</v>
          </cell>
        </row>
        <row r="747">
          <cell r="D747">
            <v>20083</v>
          </cell>
          <cell r="E747" t="str">
            <v>SOLUCAO LIMPADORA PARA PVC, FRASCO COM 1000 CM3</v>
          </cell>
          <cell r="F747" t="str">
            <v>UN</v>
          </cell>
          <cell r="G747">
            <v>2.1999999999999999E-2</v>
          </cell>
          <cell r="H747" t="str">
            <v>41,81</v>
          </cell>
          <cell r="I747">
            <v>0.91981999999999997</v>
          </cell>
        </row>
        <row r="748">
          <cell r="D748">
            <v>38383</v>
          </cell>
          <cell r="E748" t="str">
            <v>LIXA D'AGUA EM FOLHA, GRAO 100</v>
          </cell>
          <cell r="F748" t="str">
            <v>UN</v>
          </cell>
          <cell r="G748">
            <v>2.4E-2</v>
          </cell>
          <cell r="H748" t="str">
            <v>1,43</v>
          </cell>
          <cell r="I748">
            <v>3.4319999999999996E-2</v>
          </cell>
        </row>
        <row r="749">
          <cell r="D749">
            <v>1302</v>
          </cell>
          <cell r="E749" t="str">
            <v>LUVA DE PVC RÍGIDO ROSCÁVEL DIAM= 1/2"</v>
          </cell>
          <cell r="F749" t="str">
            <v>UN</v>
          </cell>
          <cell r="G749" t="str">
            <v/>
          </cell>
          <cell r="I749">
            <v>6.1950310200000001</v>
          </cell>
        </row>
        <row r="750">
          <cell r="D750">
            <v>981</v>
          </cell>
          <cell r="E750" t="str">
            <v>FITA VEDA ROSCA 18MM</v>
          </cell>
          <cell r="F750" t="str">
            <v>M</v>
          </cell>
          <cell r="G750">
            <v>0.62</v>
          </cell>
          <cell r="H750" t="str">
            <v>1,83</v>
          </cell>
          <cell r="I750">
            <v>1.1346000000000001</v>
          </cell>
        </row>
        <row r="751">
          <cell r="D751">
            <v>88267</v>
          </cell>
          <cell r="E751" t="str">
            <v>ENCANADOR OU BOMBEIRO HIDRÁULICO</v>
          </cell>
          <cell r="F751" t="str">
            <v>H</v>
          </cell>
          <cell r="G751">
            <v>0.11</v>
          </cell>
          <cell r="H751" t="str">
            <v>21,77</v>
          </cell>
          <cell r="I751">
            <v>2.3946999999999998</v>
          </cell>
        </row>
        <row r="752">
          <cell r="D752">
            <v>3883</v>
          </cell>
          <cell r="E752" t="str">
            <v>LUVA ROSCAVEL, PVC, 1/2", ÁGUA FRIA PREDIAL</v>
          </cell>
          <cell r="F752" t="str">
            <v>UN</v>
          </cell>
          <cell r="G752">
            <v>1</v>
          </cell>
          <cell r="H752" t="str">
            <v>0,81</v>
          </cell>
          <cell r="I752">
            <v>0.81</v>
          </cell>
        </row>
        <row r="753">
          <cell r="D753">
            <v>88316</v>
          </cell>
          <cell r="E753" t="str">
            <v>SERVENTE COMENCARGOS COMPLEMENTARES</v>
          </cell>
          <cell r="F753" t="str">
            <v>H</v>
          </cell>
          <cell r="G753">
            <v>0.11</v>
          </cell>
          <cell r="H753">
            <v>16.870282</v>
          </cell>
          <cell r="I753">
            <v>1.8557310199999999</v>
          </cell>
        </row>
        <row r="754">
          <cell r="D754" t="str">
            <v>COMP 003</v>
          </cell>
          <cell r="E754" t="str">
            <v>LUVA DE PVC SOLDAVEL E COM ROSCA, MARROM D= 20MM X 1/2"</v>
          </cell>
          <cell r="F754" t="str">
            <v>UN</v>
          </cell>
          <cell r="I754">
            <v>9.8828552000000016</v>
          </cell>
        </row>
        <row r="755">
          <cell r="D755">
            <v>3859</v>
          </cell>
          <cell r="E755" t="str">
            <v>LUVA SOLDAVEL COM ROSCA, PVC, 20MM X 1/2", PARA ÁGUA FRIA PREDIAL</v>
          </cell>
          <cell r="F755" t="str">
            <v>UN</v>
          </cell>
          <cell r="G755">
            <v>1</v>
          </cell>
          <cell r="H755" t="str">
            <v>0,79</v>
          </cell>
          <cell r="I755">
            <v>0.79</v>
          </cell>
        </row>
        <row r="756">
          <cell r="D756">
            <v>88267</v>
          </cell>
          <cell r="E756" t="str">
            <v>ENCANADOR OU BOMBEIRO HIDRÁULICO COM ENCARGOS COMPLEMENTARES</v>
          </cell>
          <cell r="F756" t="str">
            <v>H</v>
          </cell>
          <cell r="G756">
            <v>0.2</v>
          </cell>
          <cell r="H756">
            <v>28.593994000000002</v>
          </cell>
          <cell r="I756">
            <v>5.718798800000001</v>
          </cell>
        </row>
        <row r="757">
          <cell r="D757">
            <v>88316</v>
          </cell>
          <cell r="E757" t="str">
            <v>SERVENTE COM ENCARGOS COMPLEMENTARES</v>
          </cell>
          <cell r="F757" t="str">
            <v>H</v>
          </cell>
          <cell r="G757">
            <v>0.2</v>
          </cell>
          <cell r="H757">
            <v>16.870282</v>
          </cell>
          <cell r="I757">
            <v>3.3740564000000002</v>
          </cell>
        </row>
        <row r="758">
          <cell r="D758">
            <v>3206</v>
          </cell>
          <cell r="E758" t="str">
            <v>REGISTRO TIPO ESPERA EM PVC C/BORBOLETA, D= 1/2"</v>
          </cell>
          <cell r="F758" t="str">
            <v>UN</v>
          </cell>
          <cell r="I758">
            <v>21.039282800000002</v>
          </cell>
        </row>
        <row r="759">
          <cell r="D759">
            <v>981</v>
          </cell>
          <cell r="E759" t="str">
            <v>FITA ADESIVA 18MM</v>
          </cell>
          <cell r="F759" t="str">
            <v>M</v>
          </cell>
          <cell r="G759">
            <v>1</v>
          </cell>
          <cell r="H759" t="str">
            <v>1,83</v>
          </cell>
          <cell r="I759">
            <v>1.83</v>
          </cell>
        </row>
        <row r="760">
          <cell r="D760">
            <v>6036</v>
          </cell>
          <cell r="E760" t="str">
            <v>REGISTRO DE ESFERA PVC, COM BORBOLETA, COM ROSCA EXTERNA, DE 1/2"</v>
          </cell>
          <cell r="F760" t="str">
            <v>UN</v>
          </cell>
          <cell r="G760">
            <v>1</v>
          </cell>
          <cell r="H760" t="str">
            <v>5,57</v>
          </cell>
          <cell r="I760">
            <v>5.57</v>
          </cell>
        </row>
        <row r="761">
          <cell r="D761">
            <v>88316</v>
          </cell>
          <cell r="E761" t="str">
            <v>SERVENTE COM ENCARGOS COMPLEMENTARES</v>
          </cell>
          <cell r="F761" t="str">
            <v>H</v>
          </cell>
          <cell r="G761">
            <v>0.3</v>
          </cell>
          <cell r="H761">
            <v>16.870282</v>
          </cell>
          <cell r="I761">
            <v>5.0610846</v>
          </cell>
        </row>
        <row r="762">
          <cell r="D762">
            <v>88267</v>
          </cell>
          <cell r="E762" t="str">
            <v>ENCANADOR OU BOMBEIRO HIDRÁULICO COM ENCARGOS COMPLEMENTARES</v>
          </cell>
          <cell r="F762" t="str">
            <v>H</v>
          </cell>
          <cell r="G762">
            <v>0.3</v>
          </cell>
          <cell r="H762">
            <v>28.593994000000002</v>
          </cell>
          <cell r="I762">
            <v>8.578198200000001</v>
          </cell>
        </row>
        <row r="763">
          <cell r="D763" t="str">
            <v>COMP 004</v>
          </cell>
          <cell r="E763" t="str">
            <v>REGISTRO DE GAVETA COM CANOPLA 1"</v>
          </cell>
          <cell r="F763" t="str">
            <v>UN</v>
          </cell>
          <cell r="I763">
            <v>102.07800835999998</v>
          </cell>
        </row>
        <row r="764">
          <cell r="D764">
            <v>981</v>
          </cell>
          <cell r="E764" t="str">
            <v>FITA VEDA ROSCA 18MM</v>
          </cell>
          <cell r="F764" t="str">
            <v>M</v>
          </cell>
          <cell r="G764">
            <v>0.56000000000000005</v>
          </cell>
          <cell r="H764" t="str">
            <v>1,83</v>
          </cell>
          <cell r="I764">
            <v>1.0248000000000002</v>
          </cell>
        </row>
        <row r="765">
          <cell r="D765">
            <v>88267</v>
          </cell>
          <cell r="E765" t="str">
            <v>ENCANADOR OU BOMBEIRO HIDRÁULICO COM ENCARGOS COMPLEMENTARES</v>
          </cell>
          <cell r="F765" t="str">
            <v>H</v>
          </cell>
          <cell r="G765">
            <v>0.61</v>
          </cell>
          <cell r="H765">
            <v>28.593994000000002</v>
          </cell>
          <cell r="I765">
            <v>17.442336340000001</v>
          </cell>
        </row>
        <row r="766">
          <cell r="D766">
            <v>6013</v>
          </cell>
          <cell r="E766" t="str">
            <v>REGISTRO GAVETA COM ACABAMENTO E CANOPLA CROMADOS, SIMPLES, BITOLA 1 " (REF 1509)</v>
          </cell>
          <cell r="F766" t="str">
            <v>UN</v>
          </cell>
          <cell r="G766">
            <v>1</v>
          </cell>
          <cell r="H766" t="str">
            <v>73,32</v>
          </cell>
          <cell r="I766">
            <v>73.319999999999993</v>
          </cell>
        </row>
        <row r="767">
          <cell r="D767">
            <v>88316</v>
          </cell>
          <cell r="E767" t="str">
            <v>SERVENTE COM ENCARGOS COMPLEMENTARES</v>
          </cell>
          <cell r="F767" t="str">
            <v>H</v>
          </cell>
          <cell r="G767">
            <v>0.61</v>
          </cell>
          <cell r="H767">
            <v>16.870282</v>
          </cell>
          <cell r="I767">
            <v>10.29087202</v>
          </cell>
        </row>
        <row r="768">
          <cell r="D768">
            <v>1464</v>
          </cell>
          <cell r="E768" t="str">
            <v>REGISTRO DE GAVETA COM CANOPLA CROMADA, D= 15MM (1/2") - REF. 1509 DECA OU SIMILAR</v>
          </cell>
          <cell r="F768" t="str">
            <v>UN</v>
          </cell>
          <cell r="I768">
            <v>81.858008359999999</v>
          </cell>
        </row>
        <row r="769">
          <cell r="D769">
            <v>981</v>
          </cell>
          <cell r="E769" t="str">
            <v>FITA VEDA ROSCA 18MM</v>
          </cell>
          <cell r="F769" t="str">
            <v>M</v>
          </cell>
          <cell r="G769">
            <v>0.56000000000000005</v>
          </cell>
          <cell r="H769" t="str">
            <v>1,83</v>
          </cell>
          <cell r="I769">
            <v>1.0248000000000002</v>
          </cell>
        </row>
        <row r="770">
          <cell r="D770">
            <v>88267</v>
          </cell>
          <cell r="E770" t="str">
            <v>ENCANADOR OU BOMBEIRO HIDRÁULICO COM ENCARGOS COMPLEMENTARES</v>
          </cell>
          <cell r="F770" t="str">
            <v>H</v>
          </cell>
          <cell r="G770">
            <v>0.61</v>
          </cell>
          <cell r="H770">
            <v>28.593994000000002</v>
          </cell>
          <cell r="I770">
            <v>17.442336340000001</v>
          </cell>
        </row>
        <row r="771">
          <cell r="D771">
            <v>6006</v>
          </cell>
          <cell r="E771" t="str">
            <v>REGISTRO DE GAVETA COM ACABAMENTO E CANOPLA CROMADOS, SIMPLES, BITOLA 1/2" (REF 1509)</v>
          </cell>
          <cell r="F771" t="str">
            <v>UN</v>
          </cell>
          <cell r="G771">
            <v>1</v>
          </cell>
          <cell r="H771" t="str">
            <v>53,10</v>
          </cell>
          <cell r="I771">
            <v>53.1</v>
          </cell>
        </row>
        <row r="772">
          <cell r="D772">
            <v>88316</v>
          </cell>
          <cell r="E772" t="str">
            <v>SERVENTE COM ENCARGOS COMPLEMENTARES</v>
          </cell>
          <cell r="F772" t="str">
            <v>H</v>
          </cell>
          <cell r="G772">
            <v>0.61</v>
          </cell>
          <cell r="H772">
            <v>16.870282</v>
          </cell>
          <cell r="I772">
            <v>10.29087202</v>
          </cell>
        </row>
        <row r="773">
          <cell r="D773">
            <v>2042</v>
          </cell>
          <cell r="E773" t="str">
            <v>REGISTRO DE PRESSÃO 1/2" COM CANOPLA CROMADA, LINHA TARGA C40 - REF 1416, DECA OU SIMILAR</v>
          </cell>
          <cell r="F773" t="str">
            <v>UN</v>
          </cell>
          <cell r="I773">
            <v>58.135509040000002</v>
          </cell>
        </row>
        <row r="774">
          <cell r="D774">
            <v>981</v>
          </cell>
          <cell r="E774" t="str">
            <v>FITA VEDA ROSCA 18MM</v>
          </cell>
          <cell r="F774" t="str">
            <v>M</v>
          </cell>
          <cell r="G774">
            <v>0.56000000000000005</v>
          </cell>
          <cell r="H774" t="str">
            <v>1,83</v>
          </cell>
          <cell r="I774">
            <v>1.0248000000000002</v>
          </cell>
        </row>
        <row r="775">
          <cell r="D775">
            <v>1965</v>
          </cell>
          <cell r="E775" t="str">
            <v>REGISTRO PRESSÃO 1/2" COM CANOPLA ACAB. CROM. SIMPLES, LINHA TARGA C40 - REF. 1416, DECA OU SIMILAR</v>
          </cell>
          <cell r="F775" t="str">
            <v>UN</v>
          </cell>
          <cell r="G775">
            <v>1</v>
          </cell>
          <cell r="H775" t="str">
            <v>32,56</v>
          </cell>
          <cell r="I775">
            <v>32.56</v>
          </cell>
        </row>
        <row r="776">
          <cell r="D776">
            <v>88267</v>
          </cell>
          <cell r="E776" t="str">
            <v>ENCANADOR OU BOMBEIRO HIDRÁULICO COM ENCARGOS COMPLEMENTARES</v>
          </cell>
          <cell r="F776" t="str">
            <v>H</v>
          </cell>
          <cell r="G776">
            <v>0.54</v>
          </cell>
          <cell r="H776">
            <v>28.593994000000002</v>
          </cell>
          <cell r="I776">
            <v>15.440756760000003</v>
          </cell>
        </row>
        <row r="777">
          <cell r="D777">
            <v>88316</v>
          </cell>
          <cell r="E777" t="str">
            <v>SERVENTE COM ENCARGOS COMPLEMENTARES</v>
          </cell>
          <cell r="F777" t="str">
            <v>H</v>
          </cell>
          <cell r="G777">
            <v>0.54</v>
          </cell>
          <cell r="H777">
            <v>16.870282</v>
          </cell>
          <cell r="I777">
            <v>9.1099522799999999</v>
          </cell>
        </row>
        <row r="778">
          <cell r="D778">
            <v>89441</v>
          </cell>
          <cell r="E778" t="str">
            <v>TÊ COM BUCHA DE LATÃO NA BOLSA CENTRAL, PVC, SOLDÁVEL, DN 25MM X 1/2, INSTALADO EM RAMAL DE DISTRIBUIÇÃO DE ÁGUA - FORNECIMENTO E INSTALAÇÃO. AF_12/2014</v>
          </cell>
          <cell r="F778" t="str">
            <v>UN</v>
          </cell>
          <cell r="I778">
            <v>14.742811359999999</v>
          </cell>
        </row>
        <row r="779">
          <cell r="D779">
            <v>122</v>
          </cell>
          <cell r="E779" t="str">
            <v>ADESIVO PLASTICO PARA PVC, FRASCO COM 850 GR</v>
          </cell>
          <cell r="F779" t="str">
            <v>UN</v>
          </cell>
          <cell r="G779">
            <v>1.0999999999999999E-2</v>
          </cell>
          <cell r="H779" t="str">
            <v>48,14</v>
          </cell>
          <cell r="I779">
            <v>0.52954000000000001</v>
          </cell>
        </row>
        <row r="780">
          <cell r="D780">
            <v>7137</v>
          </cell>
          <cell r="E780" t="str">
            <v>TÊ PCV,SOLDAVEL, COM BUCHA DE LATÃO NA BOLSA CENTRAL, 90 GRAUS, 25MM X 1/2", PARA ÁGUA FRIA</v>
          </cell>
          <cell r="F780" t="str">
            <v>UN</v>
          </cell>
          <cell r="G780">
            <v>1</v>
          </cell>
          <cell r="H780" t="str">
            <v>7,80</v>
          </cell>
          <cell r="I780">
            <v>7.8</v>
          </cell>
        </row>
        <row r="781">
          <cell r="D781">
            <v>20083</v>
          </cell>
          <cell r="E781" t="str">
            <v>SOLUCAO LIMPADORA PARA PVC, FRASCO COM 1000 CM3</v>
          </cell>
          <cell r="F781" t="str">
            <v>UN</v>
          </cell>
          <cell r="G781">
            <v>1.2E-2</v>
          </cell>
          <cell r="H781" t="str">
            <v>41,81</v>
          </cell>
          <cell r="I781">
            <v>0.50172000000000005</v>
          </cell>
        </row>
        <row r="782">
          <cell r="D782">
            <v>38383</v>
          </cell>
          <cell r="E782" t="str">
            <v>LIXA D'AGUA EM FOLHA, GRAO 100</v>
          </cell>
          <cell r="F782" t="str">
            <v>UN</v>
          </cell>
          <cell r="G782">
            <v>4.4999999999999998E-2</v>
          </cell>
          <cell r="H782" t="str">
            <v>1,43</v>
          </cell>
          <cell r="I782">
            <v>6.4349999999999991E-2</v>
          </cell>
        </row>
        <row r="783">
          <cell r="D783">
            <v>88248</v>
          </cell>
          <cell r="E783" t="str">
            <v>AUXILIAR DE ENCANADOR OU BOMBEIRO HIDRAULICO COM ENCARGOS COMPLEMENTARES</v>
          </cell>
          <cell r="F783" t="str">
            <v>H</v>
          </cell>
          <cell r="G783">
            <v>0.12</v>
          </cell>
          <cell r="H783">
            <v>20.132683999999998</v>
          </cell>
          <cell r="I783">
            <v>2.4159220799999996</v>
          </cell>
        </row>
        <row r="784">
          <cell r="D784">
            <v>88267</v>
          </cell>
          <cell r="E784" t="str">
            <v>ENCANADOR OU BOMBEIRO HIDRÁULICO COM ENCARGOS COMPLEMENTARES</v>
          </cell>
          <cell r="F784" t="str">
            <v>H</v>
          </cell>
          <cell r="G784">
            <v>0.12</v>
          </cell>
          <cell r="H784">
            <v>28.593994000000002</v>
          </cell>
          <cell r="I784">
            <v>3.43127928</v>
          </cell>
        </row>
        <row r="785">
          <cell r="D785">
            <v>89440</v>
          </cell>
          <cell r="E785" t="str">
            <v>TE DE PVC SOLDAVEL AGUA FRIA 25MM - FORNECIMENTO E INSTALACAO</v>
          </cell>
          <cell r="F785" t="str">
            <v>UN</v>
          </cell>
          <cell r="I785">
            <v>7.9728113599999997</v>
          </cell>
        </row>
        <row r="786">
          <cell r="D786">
            <v>88248</v>
          </cell>
          <cell r="E786" t="str">
            <v>AUXILIAR DE ENCANADOR OU BOMBEIRO HIDRÁULICO COM ENCARGOS COMPLEMENTARES</v>
          </cell>
          <cell r="F786" t="str">
            <v>H</v>
          </cell>
          <cell r="G786">
            <v>0.12</v>
          </cell>
          <cell r="H786">
            <v>20.132683999999998</v>
          </cell>
          <cell r="I786">
            <v>2.4159220799999996</v>
          </cell>
        </row>
        <row r="787">
          <cell r="D787">
            <v>88267</v>
          </cell>
          <cell r="E787" t="str">
            <v>ENCANADOR OU BOMBEIRO HIDRÁULICO COM ENCARGOS COMPLEMENTARES</v>
          </cell>
          <cell r="F787" t="str">
            <v>H</v>
          </cell>
          <cell r="G787">
            <v>0.12</v>
          </cell>
          <cell r="H787">
            <v>28.593994000000002</v>
          </cell>
          <cell r="I787">
            <v>3.43127928</v>
          </cell>
        </row>
        <row r="788">
          <cell r="D788">
            <v>122</v>
          </cell>
          <cell r="E788" t="str">
            <v>ADESIVO PLASTICO PARA PVC, FRASCO COM 850 GR</v>
          </cell>
          <cell r="F788" t="str">
            <v>UN</v>
          </cell>
          <cell r="G788">
            <v>1.0999999999999999E-2</v>
          </cell>
          <cell r="H788" t="str">
            <v>48,14</v>
          </cell>
          <cell r="I788">
            <v>0.52954000000000001</v>
          </cell>
        </row>
        <row r="789">
          <cell r="D789">
            <v>7139</v>
          </cell>
          <cell r="E789" t="str">
            <v>TE SOLDAVEL, PVC, 90 GRAUS, 25 MM, PARA AGUA FRIA PREDIAL (NBR 5648)</v>
          </cell>
          <cell r="F789" t="str">
            <v>UN</v>
          </cell>
          <cell r="G789">
            <v>1</v>
          </cell>
          <cell r="H789" t="str">
            <v>1,03</v>
          </cell>
          <cell r="I789">
            <v>1.03</v>
          </cell>
        </row>
        <row r="790">
          <cell r="D790">
            <v>20083</v>
          </cell>
          <cell r="E790" t="str">
            <v>SOLUCAO LIMPADORA PARA PVC, FRASCO COM 1000 CM3</v>
          </cell>
          <cell r="F790" t="str">
            <v>UN</v>
          </cell>
          <cell r="G790">
            <v>1.2E-2</v>
          </cell>
          <cell r="H790" t="str">
            <v>41,81</v>
          </cell>
          <cell r="I790">
            <v>0.50172000000000005</v>
          </cell>
        </row>
        <row r="791">
          <cell r="D791">
            <v>38383</v>
          </cell>
          <cell r="E791" t="str">
            <v>LIXA D'AGUA EM FOLHA, GRAO 100</v>
          </cell>
          <cell r="F791" t="str">
            <v>UN</v>
          </cell>
          <cell r="G791">
            <v>4.4999999999999998E-2</v>
          </cell>
          <cell r="H791" t="str">
            <v>1,43</v>
          </cell>
          <cell r="I791">
            <v>6.4349999999999991E-2</v>
          </cell>
        </row>
        <row r="792">
          <cell r="D792">
            <v>89398</v>
          </cell>
          <cell r="E792" t="str">
            <v>TE, PVC, SOLDAVEL, DN 32MM, INSTALADO EM RAMAL OU SUB-RAMAL DE ÁGUA - FORNECIMENTO E INSTALAÇÃO. AF_12/2014</v>
          </cell>
          <cell r="F792" t="str">
            <v>UN</v>
          </cell>
          <cell r="I792">
            <v>15.688949363999999</v>
          </cell>
        </row>
        <row r="793">
          <cell r="D793">
            <v>122</v>
          </cell>
          <cell r="E793" t="str">
            <v>ADESIVO PLASTICO PARA PVC, FRASCO COM 850 GR</v>
          </cell>
          <cell r="F793" t="str">
            <v>UN</v>
          </cell>
          <cell r="G793">
            <v>1.4E-2</v>
          </cell>
          <cell r="H793" t="str">
            <v>48,14</v>
          </cell>
          <cell r="I793">
            <v>0.67396</v>
          </cell>
        </row>
        <row r="794">
          <cell r="D794">
            <v>7140</v>
          </cell>
          <cell r="E794" t="str">
            <v>TE SOLDAVEL, PVC, 90 GRAUS, 32 MM, PARA AGUA FRIA PREDIAL (NBR 5648)</v>
          </cell>
          <cell r="F794" t="str">
            <v>UN</v>
          </cell>
          <cell r="G794">
            <v>1</v>
          </cell>
          <cell r="H794" t="str">
            <v>2,58</v>
          </cell>
          <cell r="I794">
            <v>2.58</v>
          </cell>
        </row>
        <row r="795">
          <cell r="D795">
            <v>20083</v>
          </cell>
          <cell r="E795" t="str">
            <v>SOLUCAO LIMPADORA PARA PVC, FRASCO COM 1000 CM3</v>
          </cell>
          <cell r="F795" t="str">
            <v>UN</v>
          </cell>
          <cell r="G795">
            <v>1.7000000000000001E-2</v>
          </cell>
          <cell r="H795" t="str">
            <v>41,81</v>
          </cell>
          <cell r="I795">
            <v>0.71077000000000012</v>
          </cell>
        </row>
        <row r="796">
          <cell r="D796">
            <v>38383</v>
          </cell>
          <cell r="E796" t="str">
            <v>LIXA D'AGUA EM FOLHA, GRAO 100</v>
          </cell>
          <cell r="F796" t="str">
            <v>UN</v>
          </cell>
          <cell r="G796">
            <v>8.8999999999999996E-2</v>
          </cell>
          <cell r="H796" t="str">
            <v>1,43</v>
          </cell>
          <cell r="I796">
            <v>0.12726999999999999</v>
          </cell>
        </row>
        <row r="797">
          <cell r="D797">
            <v>88248</v>
          </cell>
          <cell r="E797" t="str">
            <v>AUXILIAR DE ENCANADOR OU BOMBEIRO HIDRÁULICO COM ENCARGOS COMPLEMENTARES</v>
          </cell>
          <cell r="F797" t="str">
            <v>H</v>
          </cell>
          <cell r="G797">
            <v>0.23799999999999999</v>
          </cell>
          <cell r="H797">
            <v>20.132683999999998</v>
          </cell>
          <cell r="I797">
            <v>4.7915787919999993</v>
          </cell>
        </row>
        <row r="798">
          <cell r="D798">
            <v>88267</v>
          </cell>
          <cell r="E798" t="str">
            <v>ENCANADOR OU BOMBEIRO HIDRÁULICO COM ENCARGOS COMPLEMENTARES</v>
          </cell>
          <cell r="F798" t="str">
            <v>H</v>
          </cell>
          <cell r="G798">
            <v>0.23799999999999999</v>
          </cell>
          <cell r="H798">
            <v>28.593994000000002</v>
          </cell>
          <cell r="I798">
            <v>6.8053705720000002</v>
          </cell>
        </row>
        <row r="799">
          <cell r="D799">
            <v>89628</v>
          </cell>
          <cell r="E799" t="str">
            <v>TE DE PVC SOLDAVEL AGUA FRIA 60MM - FORNECIMENTO E INSTALACAO</v>
          </cell>
          <cell r="F799" t="str">
            <v>UN</v>
          </cell>
          <cell r="I799">
            <v>33.471375260000002</v>
          </cell>
        </row>
        <row r="800">
          <cell r="D800">
            <v>88248</v>
          </cell>
          <cell r="E800" t="str">
            <v>AUXILIAR DE ENCANADOR OU BOMBEIRO HIDRÁULICO COM ENCARGOS COMPLEMENTARES</v>
          </cell>
          <cell r="F800" t="str">
            <v>H</v>
          </cell>
          <cell r="G800">
            <v>0.17</v>
          </cell>
          <cell r="H800">
            <v>20.132683999999998</v>
          </cell>
          <cell r="I800">
            <v>3.4225562799999998</v>
          </cell>
        </row>
        <row r="801">
          <cell r="D801">
            <v>88267</v>
          </cell>
          <cell r="E801" t="str">
            <v>ENCANADOR OU BOMBEIRO HIDRÁULICO COM ENCARGOS COMPLEMENTARES</v>
          </cell>
          <cell r="F801" t="str">
            <v>H</v>
          </cell>
          <cell r="G801">
            <v>0.17</v>
          </cell>
          <cell r="H801">
            <v>28.593994000000002</v>
          </cell>
          <cell r="I801">
            <v>4.8609789800000005</v>
          </cell>
        </row>
        <row r="802">
          <cell r="D802">
            <v>122</v>
          </cell>
          <cell r="E802" t="str">
            <v>ADESIVO PLASTICO PARA PVC, FRASCO COM 850 GR</v>
          </cell>
          <cell r="F802" t="str">
            <v>UN</v>
          </cell>
          <cell r="G802">
            <v>3.5000000000000003E-2</v>
          </cell>
          <cell r="H802" t="str">
            <v>48,14</v>
          </cell>
          <cell r="I802">
            <v>1.6849000000000003</v>
          </cell>
        </row>
        <row r="803">
          <cell r="D803">
            <v>7143</v>
          </cell>
          <cell r="E803" t="str">
            <v>TE SOLDAVEL, PVC, 90 GRAUS, 60 MM, PARA AGUA FRIA PREDIAL (NBR 5648)</v>
          </cell>
          <cell r="F803" t="str">
            <v>UN</v>
          </cell>
          <cell r="G803">
            <v>1</v>
          </cell>
          <cell r="H803" t="str">
            <v>21,56</v>
          </cell>
          <cell r="I803">
            <v>21.56</v>
          </cell>
        </row>
        <row r="804">
          <cell r="D804">
            <v>20083</v>
          </cell>
          <cell r="E804" t="str">
            <v>SOLUCAO LIMPADORA PARA PVC, FRASCO COM 1000 CM3</v>
          </cell>
          <cell r="F804" t="str">
            <v>UN</v>
          </cell>
          <cell r="G804">
            <v>4.4999999999999998E-2</v>
          </cell>
          <cell r="H804" t="str">
            <v>41,81</v>
          </cell>
          <cell r="I804">
            <v>1.8814500000000001</v>
          </cell>
        </row>
        <row r="805">
          <cell r="D805">
            <v>38383</v>
          </cell>
          <cell r="E805" t="str">
            <v>LIXA D'AGUA EM FOLHA, GRAO 100</v>
          </cell>
          <cell r="F805" t="str">
            <v>UN</v>
          </cell>
          <cell r="G805">
            <v>4.2999999999999997E-2</v>
          </cell>
          <cell r="H805" t="str">
            <v>1,43</v>
          </cell>
          <cell r="I805">
            <v>6.1489999999999989E-2</v>
          </cell>
        </row>
        <row r="806">
          <cell r="D806">
            <v>89442</v>
          </cell>
          <cell r="E806" t="str">
            <v>TÊ DE REDUÇÃO, PVC, SOLDÁVEL, DN 25MM X 20MM, INSTALADO EM RAMAL DE DISTRIBUIÇÃO DE ÁGUA - FORNECIMENTO E INSTALAÇÃO. AF_12/2014</v>
          </cell>
          <cell r="F806" t="str">
            <v>UN</v>
          </cell>
          <cell r="I806">
            <v>9.4028113599999994</v>
          </cell>
        </row>
        <row r="807">
          <cell r="D807">
            <v>88248</v>
          </cell>
          <cell r="E807" t="str">
            <v>AUXILIAR DE ENCANADOR OU BOMBEIRO HIDRÁULICO COM ENCARGOS COMPLEMENTARES</v>
          </cell>
          <cell r="F807" t="str">
            <v>H</v>
          </cell>
          <cell r="G807">
            <v>0.12</v>
          </cell>
          <cell r="H807">
            <v>20.132683999999998</v>
          </cell>
          <cell r="I807">
            <v>2.4159220799999996</v>
          </cell>
        </row>
        <row r="808">
          <cell r="D808">
            <v>88267</v>
          </cell>
          <cell r="E808" t="str">
            <v>ENCANADOR OU BOMBEIRO HIDRÁULICO COM ENCARGOS COMPLEMENTARES</v>
          </cell>
          <cell r="F808" t="str">
            <v>H</v>
          </cell>
          <cell r="G808">
            <v>0.12</v>
          </cell>
          <cell r="H808">
            <v>28.593994000000002</v>
          </cell>
          <cell r="I808">
            <v>3.43127928</v>
          </cell>
        </row>
        <row r="809">
          <cell r="D809">
            <v>122</v>
          </cell>
          <cell r="E809" t="str">
            <v>ADESIVO PLASTICO PARA PVC, FRASCO COM 850 GR</v>
          </cell>
          <cell r="F809" t="str">
            <v>UN</v>
          </cell>
          <cell r="G809">
            <v>1.0999999999999999E-2</v>
          </cell>
          <cell r="H809" t="str">
            <v>48,14</v>
          </cell>
          <cell r="I809">
            <v>0.52954000000000001</v>
          </cell>
        </row>
        <row r="810">
          <cell r="D810">
            <v>7104</v>
          </cell>
          <cell r="E810" t="str">
            <v>TE DE REDUCAO, PVC, SOLDAVEL, 90 GRAUS, 25 MM X 20 MM, PARA AGUA FRIA PREDIAL</v>
          </cell>
          <cell r="F810" t="str">
            <v>UN</v>
          </cell>
          <cell r="G810">
            <v>1</v>
          </cell>
          <cell r="H810" t="str">
            <v>2,46</v>
          </cell>
          <cell r="I810">
            <v>2.46</v>
          </cell>
        </row>
        <row r="811">
          <cell r="D811">
            <v>20083</v>
          </cell>
          <cell r="E811" t="str">
            <v>SOLUCAO LIMPADORA PARA PVC, FRASCO COM 1000 CM3</v>
          </cell>
          <cell r="F811" t="str">
            <v>UN</v>
          </cell>
          <cell r="G811">
            <v>1.2E-2</v>
          </cell>
          <cell r="H811" t="str">
            <v>41,81</v>
          </cell>
          <cell r="I811">
            <v>0.50172000000000005</v>
          </cell>
        </row>
        <row r="812">
          <cell r="D812">
            <v>38383</v>
          </cell>
          <cell r="E812" t="str">
            <v>LIXA D'AGUA EM FOLHA, GRAO 100</v>
          </cell>
          <cell r="F812" t="str">
            <v>UN</v>
          </cell>
          <cell r="G812">
            <v>4.4999999999999998E-2</v>
          </cell>
          <cell r="H812" t="str">
            <v>1,43</v>
          </cell>
          <cell r="I812">
            <v>6.4349999999999991E-2</v>
          </cell>
        </row>
        <row r="813">
          <cell r="D813">
            <v>89445</v>
          </cell>
          <cell r="E813" t="str">
            <v>TÊ DE REDUÇÃO, PVC, SOLDÁVEL, DN 32MM X 25MM, INSTALADO EM RAMAL DE DISTRIBUIÇÃO DE ÁGUA - FORNECIMENTO E INSTALAÇÃO. AF_12/2014</v>
          </cell>
          <cell r="F813" t="str">
            <v>UN</v>
          </cell>
          <cell r="I813">
            <v>13.218434953999999</v>
          </cell>
        </row>
        <row r="814">
          <cell r="D814">
            <v>88248</v>
          </cell>
          <cell r="E814" t="str">
            <v>AUXILIAR DE ENCANADOR OU BOMBEIRO HIDRÁULICO COM ENCARGOS COMPLEMENTARES</v>
          </cell>
          <cell r="F814" t="str">
            <v>H</v>
          </cell>
          <cell r="G814">
            <v>0.14299999999999999</v>
          </cell>
          <cell r="H814">
            <v>20.132683999999998</v>
          </cell>
          <cell r="I814">
            <v>2.8789738119999995</v>
          </cell>
        </row>
        <row r="815">
          <cell r="D815">
            <v>88267</v>
          </cell>
          <cell r="E815" t="str">
            <v>ENCANADOR OU BOMBEIRO HIDRÁULICO COM ENCARGOS COMPLEMENTARES</v>
          </cell>
          <cell r="F815" t="str">
            <v>H</v>
          </cell>
          <cell r="G815">
            <v>0.14299999999999999</v>
          </cell>
          <cell r="H815">
            <v>28.593994000000002</v>
          </cell>
          <cell r="I815">
            <v>4.0889411420000004</v>
          </cell>
        </row>
        <row r="816">
          <cell r="D816">
            <v>122</v>
          </cell>
          <cell r="E816" t="str">
            <v>ADESIVO PLASTICO PARA PVC, FRASCO COM 850 GR</v>
          </cell>
          <cell r="F816" t="str">
            <v>UN</v>
          </cell>
          <cell r="G816">
            <v>1.4E-2</v>
          </cell>
          <cell r="H816" t="str">
            <v>48,14</v>
          </cell>
          <cell r="I816">
            <v>0.67396</v>
          </cell>
        </row>
        <row r="817">
          <cell r="D817">
            <v>7136</v>
          </cell>
          <cell r="E817" t="str">
            <v>TE DE REDUCAO, PVC, SOLDAVEL, 90 GRAUS, 32 MM X 25 MM, PARA AGUA FRIA PREDIAL</v>
          </cell>
          <cell r="F817" t="str">
            <v>UN</v>
          </cell>
          <cell r="G817">
            <v>1</v>
          </cell>
          <cell r="H817" t="str">
            <v>4,79</v>
          </cell>
          <cell r="I817">
            <v>4.79</v>
          </cell>
        </row>
        <row r="818">
          <cell r="D818">
            <v>20083</v>
          </cell>
          <cell r="E818" t="str">
            <v>SOLUCAO LIMPADORA PARA PVC, FRASCO COM 1000 CM3</v>
          </cell>
          <cell r="F818" t="str">
            <v>UN</v>
          </cell>
          <cell r="G818">
            <v>1.7000000000000001E-2</v>
          </cell>
          <cell r="H818" t="str">
            <v>41,81</v>
          </cell>
          <cell r="I818">
            <v>0.71077000000000012</v>
          </cell>
        </row>
        <row r="819">
          <cell r="D819">
            <v>38383</v>
          </cell>
          <cell r="E819" t="str">
            <v>LIXA D'AGUA EM FOLHA, GRAO 100</v>
          </cell>
          <cell r="F819" t="str">
            <v>UN</v>
          </cell>
          <cell r="G819">
            <v>5.2999999999999999E-2</v>
          </cell>
          <cell r="H819" t="str">
            <v>1,43</v>
          </cell>
          <cell r="I819">
            <v>7.5789999999999996E-2</v>
          </cell>
        </row>
        <row r="820">
          <cell r="D820">
            <v>89624</v>
          </cell>
          <cell r="E820" t="str">
            <v>TÊ DE REDUÇÃO, PVC, SOLDÁVEL, DN 40MM X 32MM, INSTALADO EM PRUMADA DE ÁGUA - FORNECIMENTO E INSTALAÇÃO. AF_12/2014</v>
          </cell>
          <cell r="F820" t="str">
            <v>UN</v>
          </cell>
          <cell r="I820">
            <v>14.115904682</v>
          </cell>
        </row>
        <row r="821">
          <cell r="D821">
            <v>88248</v>
          </cell>
          <cell r="E821" t="str">
            <v>AUXILIAR DE ENCANADOR OU BOMBEIRO HIDRÁULICO COM ENCARGOS COMPLEMENTARES</v>
          </cell>
          <cell r="F821" t="str">
            <v>H</v>
          </cell>
          <cell r="G821">
            <v>0.11899999999999999</v>
          </cell>
          <cell r="H821">
            <v>20.132683999999998</v>
          </cell>
          <cell r="I821">
            <v>2.3957893959999996</v>
          </cell>
        </row>
        <row r="822">
          <cell r="D822">
            <v>88267</v>
          </cell>
          <cell r="E822" t="str">
            <v>ENCANADOR OU BOMBEIRO HIDRÁULICO COM ENCARGOS COMPLEMENTARES</v>
          </cell>
          <cell r="F822" t="str">
            <v>H</v>
          </cell>
          <cell r="G822">
            <v>0.11899999999999999</v>
          </cell>
          <cell r="H822">
            <v>28.593994000000002</v>
          </cell>
          <cell r="I822">
            <v>3.4026852860000001</v>
          </cell>
        </row>
        <row r="823">
          <cell r="D823">
            <v>122</v>
          </cell>
          <cell r="E823" t="str">
            <v>ADESIVO PLASTICO PARA PVC, FRASCO COM 850 GR</v>
          </cell>
          <cell r="F823" t="str">
            <v>UN</v>
          </cell>
          <cell r="G823">
            <v>1.7999999999999999E-2</v>
          </cell>
          <cell r="H823" t="str">
            <v>48,14</v>
          </cell>
          <cell r="I823">
            <v>0.86651999999999996</v>
          </cell>
        </row>
        <row r="824">
          <cell r="D824">
            <v>7128</v>
          </cell>
          <cell r="E824" t="str">
            <v>TE DE REDUCAO, PVC, SOLDAVEL, 90 GRAUS, 40 MM X 32 MM, PARA AGUA FRIA PREDIAL</v>
          </cell>
          <cell r="F824" t="str">
            <v>UN</v>
          </cell>
          <cell r="G824">
            <v>1</v>
          </cell>
          <cell r="H824" t="str">
            <v>6,53</v>
          </cell>
          <cell r="I824">
            <v>6.53</v>
          </cell>
        </row>
        <row r="825">
          <cell r="D825">
            <v>20083</v>
          </cell>
          <cell r="E825" t="str">
            <v>SOLUCAO LIMPADORA PARA PVC, FRASCO COM 1000 CM3</v>
          </cell>
          <cell r="F825" t="str">
            <v>UN</v>
          </cell>
          <cell r="G825">
            <v>2.1000000000000001E-2</v>
          </cell>
          <cell r="H825" t="str">
            <v>41,81</v>
          </cell>
          <cell r="I825">
            <v>0.87801000000000007</v>
          </cell>
        </row>
        <row r="826">
          <cell r="D826">
            <v>38383</v>
          </cell>
          <cell r="E826" t="str">
            <v>LIXA D'AGUA EM FOLHA, GRAO 100</v>
          </cell>
          <cell r="F826" t="str">
            <v>UN</v>
          </cell>
          <cell r="G826">
            <v>0.03</v>
          </cell>
          <cell r="H826" t="str">
            <v>1,43</v>
          </cell>
          <cell r="I826">
            <v>4.2899999999999994E-2</v>
          </cell>
        </row>
        <row r="827">
          <cell r="D827">
            <v>89630</v>
          </cell>
          <cell r="E827" t="str">
            <v>TE DE REDUÇÃO, PVC, SOLDÁVEL, DN 75MM X 50MM, INSTALADO EM PRUMADA DE ÁGUA - FORNECIMENTO E INSTALAÇÃO. AF_12/2014</v>
          </cell>
          <cell r="F827" t="str">
            <v>UN</v>
          </cell>
          <cell r="I827">
            <v>50.149245702000002</v>
          </cell>
        </row>
        <row r="828">
          <cell r="D828">
            <v>88248</v>
          </cell>
          <cell r="E828" t="str">
            <v>AUXILIAR DE ENCANADOR OU BOMBEIRO HIDRÁULICO COM ENCARGOS COMPLEMENTARES</v>
          </cell>
          <cell r="F828" t="str">
            <v>H</v>
          </cell>
          <cell r="G828">
            <v>0.20899999999999999</v>
          </cell>
          <cell r="H828">
            <v>20.132683999999998</v>
          </cell>
          <cell r="I828">
            <v>4.2077309559999989</v>
          </cell>
        </row>
        <row r="829">
          <cell r="D829">
            <v>88267</v>
          </cell>
          <cell r="E829" t="str">
            <v>ENCANADOR OU BOMBEIRO HIDRÁULICO COM ENCARGOS COMPLEMENTARES</v>
          </cell>
          <cell r="F829" t="str">
            <v>H</v>
          </cell>
          <cell r="G829">
            <v>0.20899999999999999</v>
          </cell>
          <cell r="H829">
            <v>28.593994000000002</v>
          </cell>
          <cell r="I829">
            <v>5.9761447460000001</v>
          </cell>
        </row>
        <row r="830">
          <cell r="D830">
            <v>122</v>
          </cell>
          <cell r="E830" t="str">
            <v>ADESIVO PLASTICO PARA PVC, FRASCO COM 850 GR</v>
          </cell>
          <cell r="F830" t="str">
            <v>UN</v>
          </cell>
          <cell r="G830">
            <v>0.06</v>
          </cell>
          <cell r="H830" t="str">
            <v>48,14</v>
          </cell>
          <cell r="I830">
            <v>2.8883999999999999</v>
          </cell>
        </row>
        <row r="831">
          <cell r="D831">
            <v>7132</v>
          </cell>
          <cell r="E831" t="str">
            <v>TE DE REDUCAO, PVC, SOLDAVEL, 90 GRAUS, 75 MM X 50 MM, PARA AGUA FRIA PREDIAL</v>
          </cell>
          <cell r="F831" t="str">
            <v>UN</v>
          </cell>
          <cell r="G831">
            <v>1</v>
          </cell>
          <cell r="H831" t="str">
            <v>33,74</v>
          </cell>
          <cell r="I831">
            <v>33.74</v>
          </cell>
        </row>
        <row r="832">
          <cell r="D832">
            <v>20083</v>
          </cell>
          <cell r="E832" t="str">
            <v>SOLUCAO LIMPADORA PARA PVC, FRASCO COM 1000 CM3</v>
          </cell>
          <cell r="F832" t="str">
            <v>UN</v>
          </cell>
          <cell r="G832">
            <v>7.8E-2</v>
          </cell>
          <cell r="H832" t="str">
            <v>41,81</v>
          </cell>
          <cell r="I832">
            <v>3.26118</v>
          </cell>
        </row>
        <row r="833">
          <cell r="D833">
            <v>38383</v>
          </cell>
          <cell r="E833" t="str">
            <v>LIXA D'AGUA EM FOLHA, GRAO 100</v>
          </cell>
          <cell r="F833" t="str">
            <v>UN</v>
          </cell>
          <cell r="G833">
            <v>5.2999999999999999E-2</v>
          </cell>
          <cell r="H833" t="str">
            <v>1,43</v>
          </cell>
          <cell r="I833">
            <v>7.5789999999999996E-2</v>
          </cell>
        </row>
        <row r="834">
          <cell r="D834">
            <v>89401</v>
          </cell>
          <cell r="E834" t="str">
            <v>TUBO DE PVC SOLDAVEL, SEM CONEXOES 20MM , 750 KPA - FORNECIMENTO E INSTALACAO</v>
          </cell>
          <cell r="F834" t="str">
            <v>M</v>
          </cell>
          <cell r="I834">
            <v>6.8836377659999997</v>
          </cell>
        </row>
        <row r="835">
          <cell r="D835">
            <v>88248</v>
          </cell>
          <cell r="E835" t="str">
            <v>AUXILIAR DE ENCANADOR OU BOMBEIRO HIDRÁULICO COM ENCARGOS COMPLEMENTARES</v>
          </cell>
          <cell r="F835" t="str">
            <v>H</v>
          </cell>
          <cell r="G835">
            <v>9.7000000000000003E-2</v>
          </cell>
          <cell r="H835">
            <v>20.132683999999998</v>
          </cell>
          <cell r="I835">
            <v>1.9528703479999998</v>
          </cell>
        </row>
        <row r="836">
          <cell r="D836">
            <v>88267</v>
          </cell>
          <cell r="E836" t="str">
            <v>ENCANADOR OU BOMBEIRO HIDRÁULICO COM ENCARGOS COMPLEMENTARES</v>
          </cell>
          <cell r="F836" t="str">
            <v>H</v>
          </cell>
          <cell r="G836">
            <v>9.7000000000000003E-2</v>
          </cell>
          <cell r="H836">
            <v>28.593994000000002</v>
          </cell>
          <cell r="I836">
            <v>2.7736174180000002</v>
          </cell>
        </row>
        <row r="837">
          <cell r="D837">
            <v>9867</v>
          </cell>
          <cell r="E837" t="str">
            <v>TUBO PVC, SOLDAVEL, DN 20 MM, AGUA FRIA (NBR-5648)</v>
          </cell>
          <cell r="F837" t="str">
            <v>M</v>
          </cell>
          <cell r="G837">
            <v>1.0609999999999999</v>
          </cell>
          <cell r="H837" t="str">
            <v>1,99</v>
          </cell>
          <cell r="I837">
            <v>2.1113899999999997</v>
          </cell>
        </row>
        <row r="838">
          <cell r="D838">
            <v>38383</v>
          </cell>
          <cell r="E838" t="str">
            <v>LIXA D'AGUA EM FOLHA, GRAO 100</v>
          </cell>
          <cell r="F838" t="str">
            <v>UN</v>
          </cell>
          <cell r="G838">
            <v>3.2000000000000001E-2</v>
          </cell>
          <cell r="H838" t="str">
            <v>1,43</v>
          </cell>
          <cell r="I838">
            <v>4.5760000000000002E-2</v>
          </cell>
        </row>
        <row r="839">
          <cell r="D839">
            <v>89402</v>
          </cell>
          <cell r="E839" t="str">
            <v>TUBO DE PVC SOLDAVEL, SEM CONEXOES 25MM , 750 KPA - FORNECIMENTO E INSTALACAO</v>
          </cell>
          <cell r="F839" t="str">
            <v>M</v>
          </cell>
          <cell r="I839">
            <v>8.3614946139999997</v>
          </cell>
        </row>
        <row r="840">
          <cell r="D840">
            <v>88248</v>
          </cell>
          <cell r="E840" t="str">
            <v>AUXILIAR DE ENCANADOR OU BOMBEIRO HIDRÁULICO COM ENCARGOS COMPLEMENTARES</v>
          </cell>
          <cell r="F840" t="str">
            <v>H</v>
          </cell>
          <cell r="G840">
            <v>0.113</v>
          </cell>
          <cell r="H840">
            <v>20.132683999999998</v>
          </cell>
          <cell r="I840">
            <v>2.274993292</v>
          </cell>
        </row>
        <row r="841">
          <cell r="D841">
            <v>88267</v>
          </cell>
          <cell r="E841" t="str">
            <v>ENCANADOR OU BOMBEIRO HIDRÁULICO COM ENCARGOS COMPLEMENTARES</v>
          </cell>
          <cell r="F841" t="str">
            <v>H</v>
          </cell>
          <cell r="G841">
            <v>0.113</v>
          </cell>
          <cell r="H841">
            <v>28.593994000000002</v>
          </cell>
          <cell r="I841">
            <v>3.2311213220000004</v>
          </cell>
        </row>
        <row r="842">
          <cell r="D842">
            <v>9868</v>
          </cell>
          <cell r="E842" t="str">
            <v>TUBO PVC, SOLDAVEL, DN 25 MM, AGUA FRIA (NBR-5648)</v>
          </cell>
          <cell r="F842" t="str">
            <v>M</v>
          </cell>
          <cell r="G842">
            <v>1.0609999999999999</v>
          </cell>
          <cell r="H842" t="str">
            <v>2,64</v>
          </cell>
          <cell r="I842">
            <v>2.80104</v>
          </cell>
        </row>
        <row r="843">
          <cell r="D843">
            <v>38383</v>
          </cell>
          <cell r="E843" t="str">
            <v>LIXA D'AGUA EM FOLHA, GRAO 100</v>
          </cell>
          <cell r="F843" t="str">
            <v>UN</v>
          </cell>
          <cell r="G843">
            <v>3.7999999999999999E-2</v>
          </cell>
          <cell r="H843" t="str">
            <v>1,43</v>
          </cell>
          <cell r="I843">
            <v>5.4339999999999999E-2</v>
          </cell>
        </row>
        <row r="844">
          <cell r="D844">
            <v>1029</v>
          </cell>
          <cell r="E844" t="str">
            <v>TUBO PVC RIGIDO SOLDÁVEL MARROM PARA ÁGUA, D= 32MM (1")</v>
          </cell>
          <cell r="F844" t="str">
            <v>M</v>
          </cell>
          <cell r="I844">
            <v>5.9531478800000004</v>
          </cell>
        </row>
        <row r="845">
          <cell r="D845">
            <v>138</v>
          </cell>
          <cell r="E845" t="str">
            <v>ADESIVO PVC EM FRASCO DE 850 GRAMAS</v>
          </cell>
          <cell r="F845" t="str">
            <v>KG</v>
          </cell>
          <cell r="G845">
            <v>6.9999999999999999E-4</v>
          </cell>
          <cell r="H845" t="str">
            <v>46,44</v>
          </cell>
          <cell r="I845">
            <v>3.2507999999999995E-2</v>
          </cell>
        </row>
        <row r="846">
          <cell r="D846">
            <v>2036</v>
          </cell>
          <cell r="E846" t="str">
            <v>SOLUÇÃO LIMPADORA PVC</v>
          </cell>
          <cell r="F846" t="str">
            <v>L</v>
          </cell>
          <cell r="G846">
            <v>2.9999999999999997E-4</v>
          </cell>
          <cell r="H846" t="str">
            <v>34,28</v>
          </cell>
          <cell r="I846">
            <v>1.0284E-2</v>
          </cell>
        </row>
        <row r="847">
          <cell r="D847">
            <v>88267</v>
          </cell>
          <cell r="E847" t="str">
            <v>ENCANADOR OU BOMBEIRO HIDRÁULICO COM ENCARGOS COMPLEMENTARES</v>
          </cell>
          <cell r="F847" t="str">
            <v>H</v>
          </cell>
          <cell r="G847">
            <v>0.13</v>
          </cell>
          <cell r="H847">
            <v>28.593994000000002</v>
          </cell>
          <cell r="I847">
            <v>3.7172192200000005</v>
          </cell>
        </row>
        <row r="848">
          <cell r="D848">
            <v>88316</v>
          </cell>
          <cell r="E848" t="str">
            <v>SERVENTE COM ENCARGOS COMPLEMENTARES</v>
          </cell>
          <cell r="F848" t="str">
            <v>H</v>
          </cell>
          <cell r="G848">
            <v>0.13</v>
          </cell>
          <cell r="H848">
            <v>16.870282</v>
          </cell>
          <cell r="I848">
            <v>2.19313666</v>
          </cell>
        </row>
        <row r="849">
          <cell r="D849">
            <v>9869</v>
          </cell>
          <cell r="E849" t="str">
            <v>TUBO PVC, SOLDAVEL, DN 32MM, ÁGUA FRIA (NBR- 5648)</v>
          </cell>
          <cell r="F849" t="str">
            <v>M</v>
          </cell>
          <cell r="G849">
            <v>1.01</v>
          </cell>
          <cell r="H849" t="str">
            <v>5,67</v>
          </cell>
          <cell r="I849">
            <v>5.7267000000000001</v>
          </cell>
        </row>
        <row r="850">
          <cell r="D850">
            <v>2483</v>
          </cell>
          <cell r="E850" t="str">
            <v>ENCHIMENTO DE RASGOS EM ALVENARIA E CONCRETO PARA TUBULAÇÃO DIÂM 1/2" A 1"</v>
          </cell>
          <cell r="F850" t="str">
            <v>M</v>
          </cell>
          <cell r="G850">
            <v>1.01</v>
          </cell>
          <cell r="H850" t="str">
            <v>2,32</v>
          </cell>
          <cell r="I850">
            <v>2.3431999999999999</v>
          </cell>
        </row>
        <row r="851">
          <cell r="D851">
            <v>1030</v>
          </cell>
          <cell r="E851" t="str">
            <v>TUBO PVC RIGIDO SOLDÁVEL MARROM PARA ÁGUA, D= 40MM (1 1/4")</v>
          </cell>
          <cell r="F851" t="str">
            <v>M</v>
          </cell>
          <cell r="I851">
            <v>31.249191200000002</v>
          </cell>
        </row>
        <row r="852">
          <cell r="D852">
            <v>138</v>
          </cell>
          <cell r="E852" t="str">
            <v>ADESIVO PVC EM FRASCO DE 850 GRAMAS</v>
          </cell>
          <cell r="F852" t="str">
            <v>KG</v>
          </cell>
          <cell r="G852">
            <v>8.0000000000000004E-4</v>
          </cell>
          <cell r="H852" t="str">
            <v>46,44</v>
          </cell>
          <cell r="I852">
            <v>3.7151999999999998E-2</v>
          </cell>
        </row>
        <row r="853">
          <cell r="D853">
            <v>2036</v>
          </cell>
          <cell r="E853" t="str">
            <v>SOLUÇÃO LIMPADORA PVC</v>
          </cell>
          <cell r="F853" t="str">
            <v>L</v>
          </cell>
          <cell r="G853">
            <v>2.9999999999999997E-4</v>
          </cell>
          <cell r="H853" t="str">
            <v>34,28</v>
          </cell>
          <cell r="I853">
            <v>1.0284E-2</v>
          </cell>
        </row>
        <row r="854">
          <cell r="D854">
            <v>88267</v>
          </cell>
          <cell r="E854" t="str">
            <v>ENCANADOR OU BOMBEIRO HIDRÁULICO COM ENCARGOS COMPLEMENTARES</v>
          </cell>
          <cell r="F854" t="str">
            <v>H</v>
          </cell>
          <cell r="G854">
            <v>0.2</v>
          </cell>
          <cell r="H854">
            <v>28.593994000000002</v>
          </cell>
          <cell r="I854">
            <v>5.718798800000001</v>
          </cell>
        </row>
        <row r="855">
          <cell r="D855">
            <v>88316</v>
          </cell>
          <cell r="E855" t="str">
            <v>SERVENTE COM ENCARGOS COMPLEMENTARES</v>
          </cell>
          <cell r="F855" t="str">
            <v>H</v>
          </cell>
          <cell r="G855">
            <v>0.2</v>
          </cell>
          <cell r="H855">
            <v>16.870282</v>
          </cell>
          <cell r="I855">
            <v>3.3740564000000002</v>
          </cell>
        </row>
        <row r="856">
          <cell r="D856">
            <v>9874</v>
          </cell>
          <cell r="E856" t="str">
            <v>TUBO PVC, SOLDAVEL, DN 40MM, ÁGUA FRIA (NBR- 5648)</v>
          </cell>
          <cell r="F856" t="str">
            <v>M</v>
          </cell>
          <cell r="G856">
            <v>1.01</v>
          </cell>
          <cell r="H856" t="str">
            <v>8,27</v>
          </cell>
          <cell r="I856">
            <v>8.3527000000000005</v>
          </cell>
        </row>
        <row r="857">
          <cell r="D857">
            <v>2477</v>
          </cell>
          <cell r="E857" t="str">
            <v>RASGOS EM ALVENARIA PARA PASSAGEM DE TUBULAÇÃO DIÂM 1 1/4" A 2"</v>
          </cell>
          <cell r="F857" t="str">
            <v>M</v>
          </cell>
          <cell r="G857">
            <v>1.01</v>
          </cell>
          <cell r="H857">
            <v>7.21</v>
          </cell>
          <cell r="I857">
            <v>7.2820999999999998</v>
          </cell>
        </row>
        <row r="858">
          <cell r="D858">
            <v>2484</v>
          </cell>
          <cell r="E858" t="str">
            <v>ENCHIMENTO DE RASGOS EM ALVENARIA E CONCRETO PARA TUBULAÇÃO DIÂM 1 1/4" A 2"</v>
          </cell>
          <cell r="F858" t="str">
            <v>M</v>
          </cell>
          <cell r="G858">
            <v>1.01</v>
          </cell>
          <cell r="H858">
            <v>6.41</v>
          </cell>
          <cell r="I858">
            <v>6.4741</v>
          </cell>
        </row>
        <row r="859">
          <cell r="D859">
            <v>1033</v>
          </cell>
          <cell r="E859" t="str">
            <v>TUBO PVC RIGIDO SOLDÁVEL MARROM PARA ÁGUA, D= 75MM (2 1/2")</v>
          </cell>
          <cell r="F859" t="str">
            <v>M</v>
          </cell>
          <cell r="I859">
            <v>58.139745159999997</v>
          </cell>
        </row>
        <row r="860">
          <cell r="D860">
            <v>138</v>
          </cell>
          <cell r="E860" t="str">
            <v>ADESIVO PVC EM FRASCO DE 850 GRAMAS</v>
          </cell>
          <cell r="F860" t="str">
            <v>KG</v>
          </cell>
          <cell r="G860">
            <v>2.2000000000000001E-3</v>
          </cell>
          <cell r="H860" t="str">
            <v>46,44</v>
          </cell>
          <cell r="I860">
            <v>0.10216799999999999</v>
          </cell>
        </row>
        <row r="861">
          <cell r="D861">
            <v>2036</v>
          </cell>
          <cell r="E861" t="str">
            <v>SOLUÇÃO LIMPADORA PVC</v>
          </cell>
          <cell r="F861" t="str">
            <v>L</v>
          </cell>
          <cell r="G861">
            <v>8.0000000000000004E-4</v>
          </cell>
          <cell r="H861" t="str">
            <v>34,28</v>
          </cell>
          <cell r="I861">
            <v>2.7424000000000004E-2</v>
          </cell>
        </row>
        <row r="862">
          <cell r="D862">
            <v>88267</v>
          </cell>
          <cell r="E862" t="str">
            <v>ENCANADOR OU BOMBEIRO HIDRÁULICO COM ENCARGOS COMPLEMENTARES</v>
          </cell>
          <cell r="F862" t="str">
            <v>H</v>
          </cell>
          <cell r="G862">
            <v>0.41</v>
          </cell>
          <cell r="H862">
            <v>28.593994000000002</v>
          </cell>
          <cell r="I862">
            <v>11.723537540000001</v>
          </cell>
        </row>
        <row r="863">
          <cell r="D863">
            <v>88316</v>
          </cell>
          <cell r="E863" t="str">
            <v>SERVENTE COM ENCARGOS COMPLEMENTARES</v>
          </cell>
          <cell r="F863" t="str">
            <v>H</v>
          </cell>
          <cell r="G863">
            <v>0.41</v>
          </cell>
          <cell r="H863">
            <v>16.870282</v>
          </cell>
          <cell r="I863">
            <v>6.9168156199999995</v>
          </cell>
        </row>
        <row r="864">
          <cell r="D864">
            <v>9871</v>
          </cell>
          <cell r="E864" t="str">
            <v>TUBO PVC, SOLDAVEL, DN 75MM, ÁGUA FRIA (NBR- 5648)</v>
          </cell>
          <cell r="F864" t="str">
            <v>M</v>
          </cell>
          <cell r="G864">
            <v>1.01</v>
          </cell>
          <cell r="H864" t="str">
            <v>22,41</v>
          </cell>
          <cell r="I864">
            <v>22.6341</v>
          </cell>
        </row>
        <row r="865">
          <cell r="D865">
            <v>2478</v>
          </cell>
          <cell r="E865" t="str">
            <v>RASGOS EM ALVENARIA PARA PASSAGEM DE TUBULAÇÃO DIÂM 2 1/2" A 4"</v>
          </cell>
          <cell r="F865" t="str">
            <v>M</v>
          </cell>
          <cell r="G865">
            <v>1.01</v>
          </cell>
          <cell r="H865">
            <v>6.83</v>
          </cell>
          <cell r="I865">
            <v>6.8982999999999999</v>
          </cell>
        </row>
        <row r="866">
          <cell r="D866">
            <v>2485</v>
          </cell>
          <cell r="E866" t="str">
            <v>ENCHIMENTO DE RASGOS EM ALVENARIA E CONCRETO PARA TUBULAÇÃO DIÂM 2 1/2" A 4"</v>
          </cell>
          <cell r="F866" t="str">
            <v>M</v>
          </cell>
          <cell r="G866">
            <v>1.01</v>
          </cell>
          <cell r="H866">
            <v>9.74</v>
          </cell>
          <cell r="I866">
            <v>9.8374000000000006</v>
          </cell>
        </row>
        <row r="867">
          <cell r="D867">
            <v>89449</v>
          </cell>
          <cell r="E867" t="str">
            <v>TUBO DE PVC SOLDAVEL, SEM CONEXOES 50MM - FORNECIMENTO E INSTALACAO</v>
          </cell>
          <cell r="F867" t="str">
            <v>M</v>
          </cell>
          <cell r="I867">
            <v>12.302623662</v>
          </cell>
        </row>
        <row r="868">
          <cell r="D868">
            <v>88248</v>
          </cell>
          <cell r="E868" t="str">
            <v>AUXILIAR DE ENCANADOR OU BOMBEIRO HIDRÁULICO COM ENCARGOS COMPLEMENTARES</v>
          </cell>
          <cell r="F868" t="str">
            <v>H</v>
          </cell>
          <cell r="G868">
            <v>2.9000000000000001E-2</v>
          </cell>
          <cell r="H868">
            <v>20.132683999999998</v>
          </cell>
          <cell r="I868">
            <v>0.58384783600000001</v>
          </cell>
        </row>
        <row r="869">
          <cell r="D869">
            <v>88267</v>
          </cell>
          <cell r="E869" t="str">
            <v>ENCANADOR OU BOMBEIRO HIDRÁULICO COM ENCARGOS COMPLEMENTARES</v>
          </cell>
          <cell r="F869" t="str">
            <v>H</v>
          </cell>
          <cell r="G869">
            <v>2.9000000000000001E-2</v>
          </cell>
          <cell r="H869">
            <v>28.593994000000002</v>
          </cell>
          <cell r="I869">
            <v>0.82922582600000005</v>
          </cell>
        </row>
        <row r="870">
          <cell r="D870">
            <v>9875</v>
          </cell>
          <cell r="E870" t="str">
            <v>TUBO PVC, SOLDAVEL, DN 50 MM, PARA AGUA FRIA (NBR-5648)</v>
          </cell>
          <cell r="F870" t="str">
            <v>M</v>
          </cell>
          <cell r="G870">
            <v>1.0609999999999999</v>
          </cell>
          <cell r="H870" t="str">
            <v>10,25</v>
          </cell>
          <cell r="I870">
            <v>10.875249999999999</v>
          </cell>
        </row>
        <row r="871">
          <cell r="D871">
            <v>38383</v>
          </cell>
          <cell r="E871" t="str">
            <v>LIXA D'AGUA EM FOLHA, GRAO 100</v>
          </cell>
          <cell r="F871" t="str">
            <v>UN</v>
          </cell>
          <cell r="G871">
            <v>0.01</v>
          </cell>
          <cell r="H871" t="str">
            <v>1,43</v>
          </cell>
          <cell r="I871">
            <v>1.43E-2</v>
          </cell>
        </row>
        <row r="872">
          <cell r="D872">
            <v>89450</v>
          </cell>
          <cell r="E872" t="str">
            <v>TUBO DE PVC SOLDAVEL, SEM CONEXOES 60MM, 750 KPA - FORNECIMENTO E INSTALACAO</v>
          </cell>
          <cell r="F872" t="str">
            <v>M</v>
          </cell>
          <cell r="I872">
            <v>18.616607052000003</v>
          </cell>
        </row>
        <row r="873">
          <cell r="D873">
            <v>88248</v>
          </cell>
          <cell r="E873" t="str">
            <v>AUXILIAR DE ENCANADOR OU BOMBEIRO HIDRÁULICO COM ENCARGOS COMPLEMENTARES</v>
          </cell>
          <cell r="F873" t="str">
            <v>H</v>
          </cell>
          <cell r="G873">
            <v>3.4000000000000002E-2</v>
          </cell>
          <cell r="H873">
            <v>20.132683999999998</v>
          </cell>
          <cell r="I873">
            <v>0.68451125599999996</v>
          </cell>
        </row>
        <row r="874">
          <cell r="D874">
            <v>88267</v>
          </cell>
          <cell r="E874" t="str">
            <v>ENCANADOR OU BOMBEIRO HIDRÁULICO COM ENCARGOS COMPLEMENTARES</v>
          </cell>
          <cell r="F874" t="str">
            <v>H</v>
          </cell>
          <cell r="G874">
            <v>3.4000000000000002E-2</v>
          </cell>
          <cell r="H874">
            <v>28.593994000000002</v>
          </cell>
          <cell r="I874">
            <v>0.97219579600000017</v>
          </cell>
        </row>
        <row r="875">
          <cell r="D875">
            <v>9873</v>
          </cell>
          <cell r="E875" t="str">
            <v>TUBO PVC, SOLDAVEL, DN 60 MM, AGUA FRIA (NBR-5648)</v>
          </cell>
          <cell r="F875" t="str">
            <v>M</v>
          </cell>
          <cell r="G875">
            <v>1.0609999999999999</v>
          </cell>
          <cell r="H875" t="str">
            <v>15,97</v>
          </cell>
          <cell r="I875">
            <v>16.94417</v>
          </cell>
        </row>
        <row r="876">
          <cell r="D876">
            <v>38383</v>
          </cell>
          <cell r="E876" t="str">
            <v>LIXA D'AGUA EM FOLHA, GRAO 100</v>
          </cell>
          <cell r="F876" t="str">
            <v>UN</v>
          </cell>
          <cell r="G876">
            <v>1.0999999999999999E-2</v>
          </cell>
          <cell r="H876" t="str">
            <v>1,43</v>
          </cell>
          <cell r="I876">
            <v>1.5729999999999997E-2</v>
          </cell>
        </row>
        <row r="877">
          <cell r="D877" t="str">
            <v>COMP 005</v>
          </cell>
          <cell r="E877" t="str">
            <v>RESERVATÓRIO</v>
          </cell>
          <cell r="I877">
            <v>888.35335599999996</v>
          </cell>
        </row>
        <row r="878">
          <cell r="D878">
            <v>88248</v>
          </cell>
          <cell r="E878" t="str">
            <v>AUXILIAR DE ENCANADOR OU BOMBEIRO HIDRÁULICO COM ENCARGOS COMPLEMENTARES</v>
          </cell>
          <cell r="F878" t="str">
            <v>H</v>
          </cell>
          <cell r="G878">
            <v>2</v>
          </cell>
          <cell r="H878">
            <v>20.132683999999998</v>
          </cell>
          <cell r="I878">
            <v>40.265367999999995</v>
          </cell>
        </row>
        <row r="879">
          <cell r="D879">
            <v>88267</v>
          </cell>
          <cell r="E879" t="str">
            <v>ENCANADOR OU BOMBEIRO HIDRÁULICO COM ENCARGOS COMPLEMENTARES</v>
          </cell>
          <cell r="F879" t="str">
            <v>H</v>
          </cell>
          <cell r="G879">
            <v>2</v>
          </cell>
          <cell r="H879">
            <v>28.593994000000002</v>
          </cell>
          <cell r="I879">
            <v>57.187988000000004</v>
          </cell>
        </row>
        <row r="880">
          <cell r="D880" t="str">
            <v>COT017</v>
          </cell>
          <cell r="E880" t="str">
            <v xml:space="preserve">RESERVATÓRIO 1.500L </v>
          </cell>
          <cell r="F880" t="str">
            <v>UND</v>
          </cell>
          <cell r="G880">
            <v>1</v>
          </cell>
          <cell r="H880">
            <v>790.9</v>
          </cell>
          <cell r="I880">
            <v>790.9</v>
          </cell>
        </row>
        <row r="881">
          <cell r="E881" t="str">
            <v xml:space="preserve">ESGOTO </v>
          </cell>
        </row>
        <row r="882">
          <cell r="D882">
            <v>3404</v>
          </cell>
          <cell r="E882" t="str">
            <v>ANEL DE BORRACHA PARA TUBO PVC SANITARIO D= 50MM</v>
          </cell>
          <cell r="F882" t="str">
            <v>UN</v>
          </cell>
          <cell r="I882">
            <v>3.8093994000000002</v>
          </cell>
        </row>
        <row r="883">
          <cell r="D883">
            <v>296</v>
          </cell>
          <cell r="E883" t="str">
            <v xml:space="preserve">ANEL DE BORRACHA PARA TUBO ESGOTO PREDIAL, DN 50MM (NBR 5688) </v>
          </cell>
          <cell r="F883" t="str">
            <v>UN</v>
          </cell>
          <cell r="G883">
            <v>1</v>
          </cell>
          <cell r="H883" t="str">
            <v>0,95</v>
          </cell>
          <cell r="I883">
            <v>0.95</v>
          </cell>
        </row>
        <row r="884">
          <cell r="D884">
            <v>88267</v>
          </cell>
          <cell r="E884" t="str">
            <v>ENCANADOR OU BOMBEIRO HIDRÁULICO COM ENCARGOS COMPLEMENTARES</v>
          </cell>
          <cell r="F884" t="str">
            <v>H</v>
          </cell>
          <cell r="G884">
            <v>0.1</v>
          </cell>
          <cell r="H884">
            <v>28.593994000000002</v>
          </cell>
          <cell r="I884">
            <v>2.8593994000000005</v>
          </cell>
        </row>
        <row r="885">
          <cell r="D885">
            <v>1212</v>
          </cell>
          <cell r="E885" t="str">
            <v>ANEL DE BORRACHA PARA TUBO PVC SANITARIO D= 100MM</v>
          </cell>
          <cell r="F885" t="str">
            <v>UN</v>
          </cell>
          <cell r="I885">
            <v>4.5393994000000006</v>
          </cell>
        </row>
        <row r="886">
          <cell r="D886">
            <v>301</v>
          </cell>
          <cell r="E886" t="str">
            <v xml:space="preserve">ANEL DE BORRACHA PARA TUBO ESGOTO PREDIAL, DN 100MM (NBR 5688) </v>
          </cell>
          <cell r="F886" t="str">
            <v>UN</v>
          </cell>
          <cell r="G886">
            <v>1</v>
          </cell>
          <cell r="H886" t="str">
            <v>1,68</v>
          </cell>
          <cell r="I886">
            <v>1.68</v>
          </cell>
        </row>
        <row r="887">
          <cell r="D887">
            <v>88267</v>
          </cell>
          <cell r="E887" t="str">
            <v>ENCANADOR OU BOMBEIRO HIDRÁULICO COM ENCARGOS COMPLEMENTARES</v>
          </cell>
          <cell r="F887" t="str">
            <v>H</v>
          </cell>
          <cell r="G887">
            <v>0.1</v>
          </cell>
          <cell r="H887">
            <v>28.593994000000002</v>
          </cell>
          <cell r="I887">
            <v>2.8593994000000005</v>
          </cell>
        </row>
        <row r="888">
          <cell r="D888">
            <v>1697</v>
          </cell>
          <cell r="E888" t="str">
            <v>CAIXA SIFONADA QUADRADA, COM TRÊS ENTRADAS E UMA SAIDA, D= 100 X 100 X 50MM, REF° 63, ACABAMENTO BRANCO AKROS OU SIMILAR</v>
          </cell>
          <cell r="F888" t="str">
            <v>UN</v>
          </cell>
          <cell r="I888">
            <v>30.972138000000001</v>
          </cell>
        </row>
        <row r="889">
          <cell r="D889">
            <v>475</v>
          </cell>
          <cell r="E889" t="str">
            <v>CAIXA SIFONADA QUADRADA, COM TRÊS ENTRADAS E UMA SAIDA, D= 100 X 100 X 50MM, REF° 63, ACABAMENTO BRANCO AKROS OU SIMILAR</v>
          </cell>
          <cell r="F889" t="str">
            <v>UN</v>
          </cell>
          <cell r="G889">
            <v>1</v>
          </cell>
          <cell r="H889">
            <v>8.24</v>
          </cell>
          <cell r="I889">
            <v>8.24</v>
          </cell>
        </row>
        <row r="890">
          <cell r="D890">
            <v>88267</v>
          </cell>
          <cell r="E890" t="str">
            <v>ENCANADOR OU BOMBEIRO HIDRÁULICO</v>
          </cell>
          <cell r="F890" t="str">
            <v>H</v>
          </cell>
          <cell r="G890">
            <v>0.5</v>
          </cell>
          <cell r="H890">
            <v>28.593994000000002</v>
          </cell>
          <cell r="I890">
            <v>14.296997000000001</v>
          </cell>
        </row>
        <row r="891">
          <cell r="D891">
            <v>88316</v>
          </cell>
          <cell r="E891" t="str">
            <v>SERVENTE COMENCARGOS COMPLEMENTARES</v>
          </cell>
          <cell r="F891" t="str">
            <v>H</v>
          </cell>
          <cell r="G891">
            <v>0.5</v>
          </cell>
          <cell r="H891">
            <v>16.870282</v>
          </cell>
          <cell r="I891">
            <v>8.4351409999999998</v>
          </cell>
        </row>
        <row r="892">
          <cell r="D892">
            <v>89746</v>
          </cell>
          <cell r="E892" t="str">
            <v>JOELHO 45 GRAUS, PVC, SERIE NORMAL, ESGOTO PREDIAL, DN 100 MM, JUNTA ELÁSTICA, FORNECIDO E INSTALADO EM RAMAL DE DESCARGA OU RAMAL DE ESGOTO SANITÁRIO. AF_12/2014</v>
          </cell>
          <cell r="F892" t="str">
            <v>UN</v>
          </cell>
          <cell r="G892" t="str">
            <v/>
          </cell>
          <cell r="I892">
            <v>21.122649500000001</v>
          </cell>
        </row>
        <row r="893">
          <cell r="D893">
            <v>88248</v>
          </cell>
          <cell r="E893" t="str">
            <v>AUXILIAR DE ENCANADOR OU BOMBEIRO HIDRÁULICO COM ENCARGOS COMPLEMENTARES</v>
          </cell>
          <cell r="F893" t="str">
            <v>H</v>
          </cell>
          <cell r="G893">
            <v>0.25</v>
          </cell>
          <cell r="H893">
            <v>20.132683999999998</v>
          </cell>
          <cell r="I893">
            <v>5.0331709999999994</v>
          </cell>
        </row>
        <row r="894">
          <cell r="D894">
            <v>88267</v>
          </cell>
          <cell r="E894" t="str">
            <v>ENCANADOR OU BOMBEIRO HIDRÁULICO COM ENCARGOS COMPLEMENTARES</v>
          </cell>
          <cell r="F894" t="str">
            <v>H</v>
          </cell>
          <cell r="G894">
            <v>0.25</v>
          </cell>
          <cell r="H894">
            <v>28.593994000000002</v>
          </cell>
          <cell r="I894">
            <v>7.1484985000000005</v>
          </cell>
        </row>
        <row r="895">
          <cell r="D895">
            <v>301</v>
          </cell>
          <cell r="E895" t="str">
            <v>ANEL BORRACHA PARA TUBO ESGOTO PREDIAL, DN 100 MM (NBR 5688)</v>
          </cell>
          <cell r="F895" t="str">
            <v>UN</v>
          </cell>
          <cell r="G895">
            <v>1</v>
          </cell>
          <cell r="H895" t="str">
            <v>1,68</v>
          </cell>
          <cell r="I895">
            <v>1.68</v>
          </cell>
        </row>
        <row r="896">
          <cell r="D896">
            <v>3528</v>
          </cell>
          <cell r="E896" t="str">
            <v>JOELHO PVC, SOLDAVEL, PB, 45 GRAUS, DN 100 MM, PARA ESGOTO PREDIAL</v>
          </cell>
          <cell r="F896" t="str">
            <v>UN</v>
          </cell>
          <cell r="G896">
            <v>1</v>
          </cell>
          <cell r="H896" t="str">
            <v>6,45</v>
          </cell>
          <cell r="I896">
            <v>6.45</v>
          </cell>
        </row>
        <row r="897">
          <cell r="D897">
            <v>20078</v>
          </cell>
          <cell r="E897" t="str">
            <v>PASTA LUBRIFICANTE PARA TUBOS E CONEXOES COM JUNTA ELASTICA (USO EM PVC, ACO, POLIETILENO E OUTROS) ( DE *400* G)</v>
          </cell>
          <cell r="F897" t="str">
            <v>UN</v>
          </cell>
          <cell r="G897">
            <v>4.5999999999999999E-2</v>
          </cell>
          <cell r="H897" t="str">
            <v>17,63</v>
          </cell>
          <cell r="I897">
            <v>0.81097999999999992</v>
          </cell>
        </row>
        <row r="898">
          <cell r="D898">
            <v>89726</v>
          </cell>
          <cell r="E898" t="str">
            <v>JOELHO 45 GRAUS, PVC, SERIE NORMAL, ESGOTO PREDIAL, DN 40 MM, JUNTA SOLDÁVEL, FORNECIDO E INSTALADO EM RAMAL DE DESCARGA OU RAMAL DE ESGOTO SANITÁRIO. AF_12/2014</v>
          </cell>
          <cell r="F898" t="str">
            <v>UN</v>
          </cell>
          <cell r="G898" t="str">
            <v/>
          </cell>
          <cell r="I898">
            <v>8.0464338000000009</v>
          </cell>
        </row>
        <row r="899">
          <cell r="D899">
            <v>88248</v>
          </cell>
          <cell r="E899" t="str">
            <v>AUXILIAR DE ENCANADOR OU BOMBEIRO HIDRÁULICO COM ENCARGOS COMPLEMENTARES</v>
          </cell>
          <cell r="F899" t="str">
            <v>H</v>
          </cell>
          <cell r="G899">
            <v>0.1</v>
          </cell>
          <cell r="H899">
            <v>20.132683999999998</v>
          </cell>
          <cell r="I899">
            <v>2.0132683999999998</v>
          </cell>
        </row>
        <row r="900">
          <cell r="D900">
            <v>88267</v>
          </cell>
          <cell r="E900" t="str">
            <v>ENCANADOR OU BOMBEIRO HIDRÁULICO COM ENCARGOS COMPLEMENTARES</v>
          </cell>
          <cell r="F900" t="str">
            <v>H</v>
          </cell>
          <cell r="G900">
            <v>0.1</v>
          </cell>
          <cell r="H900">
            <v>28.593994000000002</v>
          </cell>
          <cell r="I900">
            <v>2.8593994000000005</v>
          </cell>
        </row>
        <row r="901">
          <cell r="D901">
            <v>122</v>
          </cell>
          <cell r="E901" t="str">
            <v>ADESIVO PLASTICO PARA PVC, FRASCO COM 850 GR</v>
          </cell>
          <cell r="F901" t="str">
            <v>UN</v>
          </cell>
          <cell r="G901">
            <v>9.9000000000000008E-3</v>
          </cell>
          <cell r="H901" t="str">
            <v>48,14</v>
          </cell>
          <cell r="I901">
            <v>0.47658600000000007</v>
          </cell>
        </row>
        <row r="902">
          <cell r="D902">
            <v>3516</v>
          </cell>
          <cell r="E902" t="str">
            <v>JOELHO PVC, SOLDAVEL, BB, 45 GRAUS, DN 40 MM, PARA ESGOTO PREDIAL</v>
          </cell>
          <cell r="F902" t="str">
            <v>UN</v>
          </cell>
          <cell r="G902">
            <v>1</v>
          </cell>
          <cell r="H902" t="str">
            <v>2,04</v>
          </cell>
          <cell r="I902">
            <v>2.04</v>
          </cell>
        </row>
        <row r="903">
          <cell r="D903">
            <v>20083</v>
          </cell>
          <cell r="E903" t="str">
            <v>SOLUCAO LIMPADORA PARA PVC, FRASCO COM 1000 CM3</v>
          </cell>
          <cell r="F903" t="str">
            <v>UN</v>
          </cell>
          <cell r="G903">
            <v>1.4999999999999999E-2</v>
          </cell>
          <cell r="H903" t="str">
            <v>41,81</v>
          </cell>
          <cell r="I903">
            <v>0.62714999999999999</v>
          </cell>
        </row>
        <row r="904">
          <cell r="D904">
            <v>38383</v>
          </cell>
          <cell r="E904" t="str">
            <v>LIXA D'AGUA EM FOLHA, GRAO 100</v>
          </cell>
          <cell r="F904" t="str">
            <v>UN</v>
          </cell>
          <cell r="G904">
            <v>2.1000000000000001E-2</v>
          </cell>
          <cell r="H904" t="str">
            <v>1,43</v>
          </cell>
          <cell r="I904">
            <v>3.0030000000000001E-2</v>
          </cell>
        </row>
        <row r="905">
          <cell r="D905">
            <v>89732</v>
          </cell>
          <cell r="E905" t="str">
            <v>JOELHO 45 GRAUS, PVC, SERIE NORMAL, ESGOTO PREDIAL, DN 50 MM, JUNTA ELÁSTICA, FORNECIDO E INSTALADO EM RAMAL DE DESCARGA OU RAMAL DE ESGOTO SANITÁRIO. AF_12/2014</v>
          </cell>
          <cell r="F905" t="str">
            <v>UN</v>
          </cell>
          <cell r="G905" t="str">
            <v/>
          </cell>
          <cell r="I905">
            <v>10.117068140000001</v>
          </cell>
        </row>
        <row r="906">
          <cell r="D906">
            <v>88248</v>
          </cell>
          <cell r="E906" t="str">
            <v>AUXILIAR DE ENCANADOR OU BOMBEIRO HIDRÁULICO COM ENCARGOS COMPLEMENTARES</v>
          </cell>
          <cell r="F906" t="str">
            <v>H</v>
          </cell>
          <cell r="G906">
            <v>0.13</v>
          </cell>
          <cell r="H906">
            <v>20.132683999999998</v>
          </cell>
          <cell r="I906">
            <v>2.6172489199999998</v>
          </cell>
        </row>
        <row r="907">
          <cell r="D907">
            <v>88267</v>
          </cell>
          <cell r="E907" t="str">
            <v>ENCANADOR OU BOMBEIRO HIDRÁULICO COM ENCARGOS COMPLEMENTARES</v>
          </cell>
          <cell r="F907" t="str">
            <v>H</v>
          </cell>
          <cell r="G907">
            <v>0.13</v>
          </cell>
          <cell r="H907">
            <v>28.593994000000002</v>
          </cell>
          <cell r="I907">
            <v>3.7172192200000005</v>
          </cell>
        </row>
        <row r="908">
          <cell r="D908">
            <v>296</v>
          </cell>
          <cell r="E908" t="str">
            <v>ANEL BORRACHA PARA TUBO ESGOTO PREDIAL DN 50 MM (NBR 5688)</v>
          </cell>
          <cell r="F908" t="str">
            <v>UN</v>
          </cell>
          <cell r="G908">
            <v>1</v>
          </cell>
          <cell r="H908" t="str">
            <v>0,95</v>
          </cell>
          <cell r="I908">
            <v>0.95</v>
          </cell>
        </row>
        <row r="909">
          <cell r="D909">
            <v>3518</v>
          </cell>
          <cell r="E909" t="str">
            <v>JOELHO PVC, SOLDAVEL, PB, 45 GRAUS, DN 50 MM, PARA ESGOTO PREDIAL</v>
          </cell>
          <cell r="F909" t="str">
            <v>UN</v>
          </cell>
          <cell r="G909">
            <v>1</v>
          </cell>
          <cell r="H909" t="str">
            <v>2,48</v>
          </cell>
          <cell r="I909">
            <v>2.48</v>
          </cell>
        </row>
        <row r="910">
          <cell r="D910">
            <v>20078</v>
          </cell>
          <cell r="E910" t="str">
            <v>PASTA LUBRIFICANTE PARA TUBOS E CONEXOES COM JUNTA ELASTICA (USO EM PVC, ACO, POLIETILENO E OUTROS) ( DE *400* G)</v>
          </cell>
          <cell r="F910" t="str">
            <v>UN</v>
          </cell>
          <cell r="G910">
            <v>0.02</v>
          </cell>
          <cell r="H910" t="str">
            <v>17,63</v>
          </cell>
          <cell r="I910">
            <v>0.35259999999999997</v>
          </cell>
        </row>
        <row r="911">
          <cell r="D911">
            <v>89744</v>
          </cell>
          <cell r="E911" t="str">
            <v>JOELHO 90 GRAUS, PVC, SERIE NORMAL, ESGOTO PREDIAL, DN 100 MM, JUNTA ELÁSTICA, FORNECIDO E INSTALADO EM RAMAL DE DESCARGA OU RAMAL DE ESGOTO SANITÁRIO. AF_12/2014</v>
          </cell>
          <cell r="F911" t="str">
            <v>UN</v>
          </cell>
          <cell r="G911" t="str">
            <v/>
          </cell>
          <cell r="I911">
            <v>21.052649500000001</v>
          </cell>
        </row>
        <row r="912">
          <cell r="D912">
            <v>88248</v>
          </cell>
          <cell r="E912" t="str">
            <v>AUXILIAR DE ENCANADOR OU BOMBEIRO HIDRÁULICO COM ENCARGOS COMPLEMENTARES</v>
          </cell>
          <cell r="F912" t="str">
            <v>H</v>
          </cell>
          <cell r="G912">
            <v>0.25</v>
          </cell>
          <cell r="H912">
            <v>20.132683999999998</v>
          </cell>
          <cell r="I912">
            <v>5.0331709999999994</v>
          </cell>
        </row>
        <row r="913">
          <cell r="D913">
            <v>88267</v>
          </cell>
          <cell r="E913" t="str">
            <v>ENCANADOR OU BOMBEIRO HIDRÁULICO COM ENCARGOS COMPLEMENTARES</v>
          </cell>
          <cell r="F913" t="str">
            <v>H</v>
          </cell>
          <cell r="G913">
            <v>0.25</v>
          </cell>
          <cell r="H913">
            <v>28.593994000000002</v>
          </cell>
          <cell r="I913">
            <v>7.1484985000000005</v>
          </cell>
        </row>
        <row r="914">
          <cell r="D914">
            <v>301</v>
          </cell>
          <cell r="E914" t="str">
            <v>ANEL BORRACHA PARA TUBO ESGOTO PREDIAL, DN 100 MM (NBR 5688)</v>
          </cell>
          <cell r="F914" t="str">
            <v>UN</v>
          </cell>
          <cell r="G914">
            <v>1</v>
          </cell>
          <cell r="H914" t="str">
            <v>1,68</v>
          </cell>
          <cell r="I914">
            <v>1.68</v>
          </cell>
        </row>
        <row r="915">
          <cell r="D915">
            <v>3520</v>
          </cell>
          <cell r="E915" t="str">
            <v>JOELHO PVC, SOLDAVEL, PB, 90 GRAUS, DN 100 MM, PARA ESGOTO PREDIAL</v>
          </cell>
          <cell r="F915" t="str">
            <v>UN</v>
          </cell>
          <cell r="G915">
            <v>1</v>
          </cell>
          <cell r="H915" t="str">
            <v>6,38</v>
          </cell>
          <cell r="I915">
            <v>6.38</v>
          </cell>
        </row>
        <row r="916">
          <cell r="D916">
            <v>20078</v>
          </cell>
          <cell r="E916" t="str">
            <v>PASTA LUBRIFICANTE PARA TUBOS E CONEXOES COM JUNTA ELASTICA (USO EM PVC, ACO, POLIETILENO E OUTROS) ( DE *400* G)</v>
          </cell>
          <cell r="F916" t="str">
            <v>UN</v>
          </cell>
          <cell r="G916">
            <v>4.5999999999999999E-2</v>
          </cell>
          <cell r="H916" t="str">
            <v>17,63</v>
          </cell>
          <cell r="I916">
            <v>0.81097999999999992</v>
          </cell>
        </row>
        <row r="917">
          <cell r="D917">
            <v>89724</v>
          </cell>
          <cell r="E917" t="str">
            <v>JOELHO 90 GRAUS, PVC, SERIE NORMAL, ESGOTO PREDIAL, DN 40MM, JUNTA SOLDAVEL, FORNECIDO E INSTALADO EM RAMAL DE DESCARGA OU RAMAL DE ESGOTO SANITARIO. AF_12/2014</v>
          </cell>
          <cell r="F917" t="str">
            <v>UN</v>
          </cell>
          <cell r="I917">
            <v>7.2464338000000001</v>
          </cell>
        </row>
        <row r="918">
          <cell r="D918">
            <v>122</v>
          </cell>
          <cell r="E918" t="str">
            <v>ADESIVO PLASTICO PARA PVC, FRASCO COM 850 GR</v>
          </cell>
          <cell r="F918" t="str">
            <v>UN</v>
          </cell>
          <cell r="G918">
            <v>9.9000000000000008E-3</v>
          </cell>
          <cell r="H918" t="str">
            <v>48,14</v>
          </cell>
          <cell r="I918">
            <v>0.47658600000000007</v>
          </cell>
        </row>
        <row r="919">
          <cell r="D919">
            <v>3517</v>
          </cell>
          <cell r="E919" t="str">
            <v>JOELHO PVC, SOLDAVEL, BB, 90 GRAUS, DN 40MM, PARA ESGOTO PREDIAL</v>
          </cell>
          <cell r="F919" t="str">
            <v>UN</v>
          </cell>
          <cell r="G919">
            <v>1</v>
          </cell>
          <cell r="H919" t="str">
            <v>1,24</v>
          </cell>
          <cell r="I919">
            <v>1.24</v>
          </cell>
        </row>
        <row r="920">
          <cell r="D920">
            <v>20083</v>
          </cell>
          <cell r="E920" t="str">
            <v>SOLUÇÃO LIMPADORA PARA PVC, FRASCO COM 1000 CM3</v>
          </cell>
          <cell r="F920" t="str">
            <v>UN</v>
          </cell>
          <cell r="G920">
            <v>1.4999999999999999E-2</v>
          </cell>
          <cell r="H920" t="str">
            <v>41,81</v>
          </cell>
          <cell r="I920">
            <v>0.62714999999999999</v>
          </cell>
        </row>
        <row r="921">
          <cell r="D921">
            <v>38383</v>
          </cell>
          <cell r="E921" t="str">
            <v>LIXA D'AGUA EM FOLHA, GRAO 100</v>
          </cell>
          <cell r="F921" t="str">
            <v>UN</v>
          </cell>
          <cell r="G921">
            <v>2.1000000000000001E-2</v>
          </cell>
          <cell r="H921" t="str">
            <v>1,43</v>
          </cell>
          <cell r="I921">
            <v>3.0030000000000001E-2</v>
          </cell>
        </row>
        <row r="922">
          <cell r="D922">
            <v>88248</v>
          </cell>
          <cell r="E922" t="str">
            <v>AUXILIAR DE ENCANADOR OU BOMBEIRO HIDRAULICO COM ENCARGOS COMPLEMENTARES</v>
          </cell>
          <cell r="F922" t="str">
            <v>H</v>
          </cell>
          <cell r="G922">
            <v>0.1</v>
          </cell>
          <cell r="H922">
            <v>20.132683999999998</v>
          </cell>
          <cell r="I922">
            <v>2.0132683999999998</v>
          </cell>
        </row>
        <row r="923">
          <cell r="D923">
            <v>88267</v>
          </cell>
          <cell r="E923" t="str">
            <v>ENCANADOR OU BOMBEIRO HIDRÁULICO COM ENCARGOS COMPLEMENTARES</v>
          </cell>
          <cell r="F923" t="str">
            <v>H</v>
          </cell>
          <cell r="G923">
            <v>0.1</v>
          </cell>
          <cell r="H923">
            <v>28.593994000000002</v>
          </cell>
          <cell r="I923">
            <v>2.8593994000000005</v>
          </cell>
        </row>
        <row r="924">
          <cell r="D924">
            <v>89731</v>
          </cell>
          <cell r="E924" t="str">
            <v>JOELHO 90 GRAUS, PVC, SERIE NORMAL, ESGOTO PREDIAL, DN 50 MM, JUNTA ELÁSTICA, FORNECIDO E INSTALADO EM RAMAL DE DESCARGA OU RAMAL DE ESGOTO SANITÁRIO. AF_12/2014</v>
          </cell>
          <cell r="F924" t="str">
            <v>UN</v>
          </cell>
          <cell r="I924">
            <v>9.5470681400000004</v>
          </cell>
        </row>
        <row r="925">
          <cell r="D925">
            <v>88248</v>
          </cell>
          <cell r="E925" t="str">
            <v>AUXILIAR DE ENCANADOR OU BOMBEIRO HIDRÁULICO COM ENCARGOS COMPLEMENTARES</v>
          </cell>
          <cell r="F925" t="str">
            <v>H</v>
          </cell>
          <cell r="G925">
            <v>0.13</v>
          </cell>
          <cell r="H925">
            <v>20.132683999999998</v>
          </cell>
          <cell r="I925">
            <v>2.6172489199999998</v>
          </cell>
        </row>
        <row r="926">
          <cell r="D926">
            <v>88267</v>
          </cell>
          <cell r="E926" t="str">
            <v>ENCANADOR OU BOMBEIRO HIDRÁULICO COM ENCARGOS COMPLEMENTARES</v>
          </cell>
          <cell r="F926" t="str">
            <v>H</v>
          </cell>
          <cell r="G926">
            <v>0.13</v>
          </cell>
          <cell r="H926">
            <v>28.593994000000002</v>
          </cell>
          <cell r="I926">
            <v>3.7172192200000005</v>
          </cell>
        </row>
        <row r="927">
          <cell r="D927">
            <v>296</v>
          </cell>
          <cell r="E927" t="str">
            <v>ANEL BORRACHA PARA TUBO ESGOTO PREDIAL DN 50 MM (NBR 5688)</v>
          </cell>
          <cell r="F927" t="str">
            <v>UN</v>
          </cell>
          <cell r="G927">
            <v>1</v>
          </cell>
          <cell r="H927" t="str">
            <v>0,95</v>
          </cell>
          <cell r="I927">
            <v>0.95</v>
          </cell>
        </row>
        <row r="928">
          <cell r="D928">
            <v>3526</v>
          </cell>
          <cell r="E928" t="str">
            <v>JOELHO PVC, SOLDAVEL, PB, 90 GRAUS, DN 50 MM, PARA ESGOTO PREDIAL</v>
          </cell>
          <cell r="F928" t="str">
            <v>UN</v>
          </cell>
          <cell r="G928">
            <v>1</v>
          </cell>
          <cell r="H928" t="str">
            <v>1,91</v>
          </cell>
          <cell r="I928">
            <v>1.91</v>
          </cell>
        </row>
        <row r="929">
          <cell r="D929">
            <v>20078</v>
          </cell>
          <cell r="E929" t="str">
            <v>PASTA LUBRIFICANTE PARA TUBOS E CONEXOES COM JUNTA ELASTICA (USO EM PVC, ACO, POLIETILENO E OUTROS) ( DE *400* G)</v>
          </cell>
          <cell r="F929" t="str">
            <v>UN</v>
          </cell>
          <cell r="G929">
            <v>0.02</v>
          </cell>
          <cell r="H929" t="str">
            <v>17,63</v>
          </cell>
          <cell r="I929">
            <v>0.35259999999999997</v>
          </cell>
        </row>
        <row r="930">
          <cell r="D930">
            <v>1671</v>
          </cell>
          <cell r="E930" t="str">
            <v>JOELHO DE 90 GRAUS EM PVC RIGIDO, PARA ESGOTO SECUNDARIO, DIÂM= 40MM</v>
          </cell>
          <cell r="F930" t="str">
            <v>UN</v>
          </cell>
          <cell r="I930">
            <v>8.4988131200000012</v>
          </cell>
        </row>
        <row r="931">
          <cell r="D931">
            <v>138</v>
          </cell>
          <cell r="E931" t="str">
            <v>ADESIVO PVC EM FRASCO DE 850 GRAMAS</v>
          </cell>
          <cell r="F931" t="str">
            <v>KG</v>
          </cell>
          <cell r="G931">
            <v>8.0000000000000002E-3</v>
          </cell>
          <cell r="H931" t="str">
            <v>46,44</v>
          </cell>
          <cell r="I931">
            <v>0.37152000000000002</v>
          </cell>
        </row>
        <row r="932">
          <cell r="D932">
            <v>1703</v>
          </cell>
          <cell r="E932" t="str">
            <v>PASTA LUBRIFICANTE PARA PVC JE</v>
          </cell>
          <cell r="F932" t="str">
            <v>KG</v>
          </cell>
          <cell r="G932">
            <v>0.01</v>
          </cell>
          <cell r="H932" t="str">
            <v>14,45</v>
          </cell>
          <cell r="I932">
            <v>0.14449999999999999</v>
          </cell>
        </row>
        <row r="933">
          <cell r="D933">
            <v>2036</v>
          </cell>
          <cell r="E933" t="str">
            <v>SOLUÇÃO LIMPADORA PVC</v>
          </cell>
          <cell r="F933" t="str">
            <v>L</v>
          </cell>
          <cell r="G933">
            <v>1.0999999999999999E-2</v>
          </cell>
          <cell r="H933" t="str">
            <v>34,28</v>
          </cell>
          <cell r="I933">
            <v>0.37707999999999997</v>
          </cell>
        </row>
        <row r="934">
          <cell r="D934">
            <v>295</v>
          </cell>
          <cell r="E934" t="str">
            <v>ANEL BORRACHA PARA TUBO ESGOTO PREDIAL DN 40MM (NBR 5688)</v>
          </cell>
          <cell r="F934" t="str">
            <v>UN</v>
          </cell>
          <cell r="G934">
            <v>1</v>
          </cell>
          <cell r="H934" t="str">
            <v>0,91</v>
          </cell>
          <cell r="I934">
            <v>0.91</v>
          </cell>
        </row>
        <row r="935">
          <cell r="D935">
            <v>88267</v>
          </cell>
          <cell r="E935" t="str">
            <v>ENCANADOR OU BOMBEIRO HIDRÁULICO COM ENCARGOS COMPLEMENTARES</v>
          </cell>
          <cell r="F935" t="str">
            <v>H</v>
          </cell>
          <cell r="G935">
            <v>0.12</v>
          </cell>
          <cell r="H935">
            <v>28.593994000000002</v>
          </cell>
          <cell r="I935">
            <v>3.43127928</v>
          </cell>
        </row>
        <row r="936">
          <cell r="D936">
            <v>3517</v>
          </cell>
          <cell r="E936" t="str">
            <v>JOELHO PVC, SOLDAVEL, BB, 90 GRAUS, DN 40MM, PARA ESGOTO PREDIAL</v>
          </cell>
          <cell r="F936" t="str">
            <v>UN</v>
          </cell>
          <cell r="G936">
            <v>1</v>
          </cell>
          <cell r="H936" t="str">
            <v>1,24</v>
          </cell>
          <cell r="I936">
            <v>1.24</v>
          </cell>
        </row>
        <row r="937">
          <cell r="D937">
            <v>88316</v>
          </cell>
          <cell r="E937" t="str">
            <v>SERVENTE COM ENCARGOS COMPLEMENTARES</v>
          </cell>
          <cell r="F937" t="str">
            <v>H</v>
          </cell>
          <cell r="G937">
            <v>0.12</v>
          </cell>
          <cell r="H937">
            <v>16.870282</v>
          </cell>
          <cell r="I937">
            <v>2.0244338399999999</v>
          </cell>
        </row>
        <row r="938">
          <cell r="D938">
            <v>89834</v>
          </cell>
          <cell r="E938" t="str">
            <v>JUNÇÃO SIMPLES, PVC, SERIE NORMAL, ESGOTO PREDIAL, DN 100 X 100 MM, JUNTA ELÁSTICA, FORNECIDO E INSTALADO EM PRUMADA DE ESGOTO SANITÁRIO OU VENTILAÇÃO. AF_12/2014</v>
          </cell>
          <cell r="F938" t="str">
            <v>UN</v>
          </cell>
          <cell r="G938" t="str">
            <v/>
          </cell>
          <cell r="I938">
            <v>29.548228479999999</v>
          </cell>
        </row>
        <row r="939">
          <cell r="D939">
            <v>88248</v>
          </cell>
          <cell r="E939" t="str">
            <v>AUXILIAR DE ENCANADOR OU BOMBEIRO HIDRÁULICO COM ENCARGOS COMPLEMENTARES</v>
          </cell>
          <cell r="F939" t="str">
            <v>H</v>
          </cell>
          <cell r="G939">
            <v>0.16</v>
          </cell>
          <cell r="H939">
            <v>20.132683999999998</v>
          </cell>
          <cell r="I939">
            <v>3.2212294399999997</v>
          </cell>
        </row>
        <row r="940">
          <cell r="D940">
            <v>88267</v>
          </cell>
          <cell r="E940" t="str">
            <v>ENCANADOR OU BOMBEIRO HIDRÁULICO COM ENCARGOS COMPLEMENTARES</v>
          </cell>
          <cell r="F940" t="str">
            <v>H</v>
          </cell>
          <cell r="G940">
            <v>0.16</v>
          </cell>
          <cell r="H940">
            <v>28.593994000000002</v>
          </cell>
          <cell r="I940">
            <v>4.5750390400000001</v>
          </cell>
        </row>
        <row r="941">
          <cell r="D941">
            <v>301</v>
          </cell>
          <cell r="E941" t="str">
            <v>ANEL BORRACHA PARA TUBO ESGOTO PREDIAL, DN 100 MM (NBR 5688)</v>
          </cell>
          <cell r="F941" t="str">
            <v>UN</v>
          </cell>
          <cell r="G941">
            <v>2</v>
          </cell>
          <cell r="H941" t="str">
            <v>1,68</v>
          </cell>
          <cell r="I941">
            <v>3.36</v>
          </cell>
        </row>
        <row r="942">
          <cell r="D942">
            <v>3670</v>
          </cell>
          <cell r="E942" t="str">
            <v>JUNCAO SIMPLES, PVC, 45 GRAUS, DN 100 X 100 MM, SERIE NORMAL PARA ESGOTO PREDIAL</v>
          </cell>
          <cell r="F942" t="str">
            <v>UN</v>
          </cell>
          <cell r="G942">
            <v>1</v>
          </cell>
          <cell r="H942" t="str">
            <v>16,77</v>
          </cell>
          <cell r="I942">
            <v>16.77</v>
          </cell>
        </row>
        <row r="943">
          <cell r="D943">
            <v>20078</v>
          </cell>
          <cell r="E943" t="str">
            <v>PASTA LUBRIFICANTE PARA TUBOS E CONEXOES COM JUNTA ELASTICA (USO EM PVC, ACO, POLIETILENO E OUTROS) ( DE *400* G)</v>
          </cell>
          <cell r="F943" t="str">
            <v>UN</v>
          </cell>
          <cell r="G943">
            <v>9.1999999999999998E-2</v>
          </cell>
          <cell r="H943" t="str">
            <v>17,63</v>
          </cell>
          <cell r="I943">
            <v>1.6219599999999998</v>
          </cell>
        </row>
        <row r="944">
          <cell r="D944">
            <v>1562</v>
          </cell>
          <cell r="E944" t="str">
            <v>Junção simples em pvc rígido soldável, para esgoto primário, diâm = 100 x 50mm</v>
          </cell>
          <cell r="F944" t="str">
            <v>UN</v>
          </cell>
          <cell r="G944" t="str">
            <v/>
          </cell>
          <cell r="I944">
            <v>36.656566959999999</v>
          </cell>
        </row>
        <row r="945">
          <cell r="D945">
            <v>138</v>
          </cell>
          <cell r="E945" t="str">
            <v>Adesivo pvc em frasco de 850 gramas</v>
          </cell>
          <cell r="F945" t="str">
            <v>KG</v>
          </cell>
          <cell r="G945">
            <v>5.8000000000000003E-2</v>
          </cell>
          <cell r="H945" t="str">
            <v>46,44</v>
          </cell>
          <cell r="I945">
            <v>2.6935199999999999</v>
          </cell>
        </row>
        <row r="946">
          <cell r="D946">
            <v>1270</v>
          </cell>
          <cell r="E946" t="str">
            <v>Juncao simples pvc rigido p/ esgoto primario, diam =100 x 50mm</v>
          </cell>
          <cell r="F946" t="str">
            <v>UN</v>
          </cell>
          <cell r="G946">
            <v>1</v>
          </cell>
          <cell r="H946" t="str">
            <v>9,93</v>
          </cell>
          <cell r="I946">
            <v>9.93</v>
          </cell>
        </row>
        <row r="947">
          <cell r="D947">
            <v>2036</v>
          </cell>
          <cell r="E947" t="str">
            <v>Solucao limpadora pvc</v>
          </cell>
          <cell r="F947" t="str">
            <v>L</v>
          </cell>
          <cell r="G947">
            <v>9.0999999999999998E-2</v>
          </cell>
          <cell r="H947" t="str">
            <v>34,28</v>
          </cell>
          <cell r="I947">
            <v>3.1194799999999998</v>
          </cell>
        </row>
        <row r="948">
          <cell r="D948">
            <v>88267</v>
          </cell>
          <cell r="E948" t="str">
            <v>Encanador ou bombeiro hidraulico</v>
          </cell>
          <cell r="F948" t="str">
            <v>H</v>
          </cell>
          <cell r="G948">
            <v>0.46</v>
          </cell>
          <cell r="H948">
            <v>28.593994000000002</v>
          </cell>
          <cell r="I948">
            <v>13.153237240000001</v>
          </cell>
        </row>
        <row r="949">
          <cell r="D949">
            <v>88316</v>
          </cell>
          <cell r="E949" t="str">
            <v>SERVENTE</v>
          </cell>
          <cell r="F949" t="str">
            <v>H</v>
          </cell>
          <cell r="G949">
            <v>0.46</v>
          </cell>
          <cell r="H949">
            <v>16.870282</v>
          </cell>
          <cell r="I949">
            <v>7.7603297200000005</v>
          </cell>
        </row>
        <row r="950">
          <cell r="D950">
            <v>89785</v>
          </cell>
          <cell r="E950" t="str">
            <v>JUNÇÃO SIMPLES, PVC, SERIE NORMAL, ESGOTO PREDIAL, DN 50 X 50 MM, JUNTA ELÁSTICA, FORNECIDO E INSTALADO EM RAMAL DE DESCARGA OU RAMAL DE ESGOTO SANITÁRIO. AF_12/2014</v>
          </cell>
          <cell r="F950" t="str">
            <v>UN</v>
          </cell>
          <cell r="I950">
            <v>17.148735259999999</v>
          </cell>
        </row>
        <row r="951">
          <cell r="D951">
            <v>3662</v>
          </cell>
          <cell r="E951" t="str">
            <v>JUNÇÃO SIMPLES, PVC, DN  50 X 50 MM, SÉRIE NORMAL PARA ESGOTO PREDIAL</v>
          </cell>
          <cell r="F951" t="str">
            <v>UN</v>
          </cell>
          <cell r="G951">
            <v>1</v>
          </cell>
          <cell r="H951" t="str">
            <v>6,26</v>
          </cell>
          <cell r="I951">
            <v>6.26</v>
          </cell>
        </row>
        <row r="952">
          <cell r="D952">
            <v>296</v>
          </cell>
          <cell r="E952" t="str">
            <v>ANEL BORRACHA PARA TUBO ESGOTO PREDIAL DN 50 MM (NBR 5688)</v>
          </cell>
          <cell r="F952" t="str">
            <v>UN</v>
          </cell>
          <cell r="G952">
            <v>2</v>
          </cell>
          <cell r="H952" t="str">
            <v>0,95</v>
          </cell>
          <cell r="I952">
            <v>1.9</v>
          </cell>
        </row>
        <row r="953">
          <cell r="D953">
            <v>20078</v>
          </cell>
          <cell r="E953" t="str">
            <v>PASTA LUBRIFICANTE PARA USO EM TUBOS DE PVC COM ANEL DE BORRACHA (POTE 400* G)</v>
          </cell>
          <cell r="F953" t="str">
            <v>UN</v>
          </cell>
          <cell r="G953">
            <v>0.04</v>
          </cell>
          <cell r="H953" t="str">
            <v>17,63</v>
          </cell>
          <cell r="I953">
            <v>0.70519999999999994</v>
          </cell>
        </row>
        <row r="954">
          <cell r="D954">
            <v>88267</v>
          </cell>
          <cell r="E954" t="str">
            <v>ENCANADOR OU BOMBEIRO HIDRÁULICO COM ENCARGOS COMPLEMENTARES</v>
          </cell>
          <cell r="F954" t="str">
            <v>H</v>
          </cell>
          <cell r="G954">
            <v>0.17</v>
          </cell>
          <cell r="H954">
            <v>28.593994000000002</v>
          </cell>
          <cell r="I954">
            <v>4.8609789800000005</v>
          </cell>
        </row>
        <row r="955">
          <cell r="D955">
            <v>88248</v>
          </cell>
          <cell r="E955" t="str">
            <v>AUXILIAR DE ENCANADOR OU BOMBEIRO HIDRÁULICO COM ENCARGOS COMPLEMENTARES</v>
          </cell>
          <cell r="F955" t="str">
            <v>H</v>
          </cell>
          <cell r="G955">
            <v>0.17</v>
          </cell>
          <cell r="H955">
            <v>20.132683999999998</v>
          </cell>
          <cell r="I955">
            <v>3.4225562799999998</v>
          </cell>
        </row>
        <row r="956">
          <cell r="D956">
            <v>89821</v>
          </cell>
          <cell r="E956" t="str">
            <v>LUVA SIMPLES, PVC, SERIE NORMAL, ESGOTO PREDIAL, DN 100 MM, JUNTA ELÁSTICA, FORNECIDO E INSTALADO EM PRUMADA DE ESGOTO SANITÁRIO OU VENTILAÇÃO. AF_12/2014</v>
          </cell>
          <cell r="F956" t="str">
            <v>UN</v>
          </cell>
          <cell r="G956" t="str">
            <v/>
          </cell>
          <cell r="I956">
            <v>10.429114240000001</v>
          </cell>
        </row>
        <row r="957">
          <cell r="D957">
            <v>88248</v>
          </cell>
          <cell r="E957" t="str">
            <v>AUXILIAR DE ENCANADOR OU BOMBEIRO HIDRÁULICO COM ENCARGOS COMPLEMENTARES</v>
          </cell>
          <cell r="F957" t="str">
            <v>H</v>
          </cell>
          <cell r="G957">
            <v>0.08</v>
          </cell>
          <cell r="H957">
            <v>20.132683999999998</v>
          </cell>
          <cell r="I957">
            <v>1.6106147199999998</v>
          </cell>
        </row>
        <row r="958">
          <cell r="D958">
            <v>88267</v>
          </cell>
          <cell r="E958" t="str">
            <v>ENCANADOR OU BOMBEIRO HIDRÁULICO COM ENCARGOS COMPLEMENTARES</v>
          </cell>
          <cell r="F958" t="str">
            <v>H</v>
          </cell>
          <cell r="G958">
            <v>0.08</v>
          </cell>
          <cell r="H958">
            <v>28.593994000000002</v>
          </cell>
          <cell r="I958">
            <v>2.28751952</v>
          </cell>
        </row>
        <row r="959">
          <cell r="D959">
            <v>301</v>
          </cell>
          <cell r="E959" t="str">
            <v>ANEL BORRACHA PARA TUBO ESGOTO PREDIAL, DN 100 MM (NBR 5688)</v>
          </cell>
          <cell r="F959" t="str">
            <v>UN</v>
          </cell>
          <cell r="G959">
            <v>1</v>
          </cell>
          <cell r="H959" t="str">
            <v>1,68</v>
          </cell>
          <cell r="I959">
            <v>1.68</v>
          </cell>
        </row>
        <row r="960">
          <cell r="D960">
            <v>3899</v>
          </cell>
          <cell r="E960" t="str">
            <v>LUVA SIMPLES, PVC, SOLDAVEL, DN 100 MM, SERIE NORMAL, PARA ESGOTO PREDIAL</v>
          </cell>
          <cell r="F960" t="str">
            <v>UN</v>
          </cell>
          <cell r="G960">
            <v>1</v>
          </cell>
          <cell r="H960" t="str">
            <v>4,04</v>
          </cell>
          <cell r="I960">
            <v>4.04</v>
          </cell>
        </row>
        <row r="961">
          <cell r="D961">
            <v>20078</v>
          </cell>
          <cell r="E961" t="str">
            <v>PASTA LUBRIFICANTE PARA TUBOS E CONEXOES COM JUNTA ELASTICA (USO EM PVC, ACO, POLIETILENO E OUTROS) ( DE *400* G)</v>
          </cell>
          <cell r="F961" t="str">
            <v>UN</v>
          </cell>
          <cell r="G961">
            <v>4.5999999999999999E-2</v>
          </cell>
          <cell r="H961" t="str">
            <v>17,63</v>
          </cell>
          <cell r="I961">
            <v>0.81097999999999992</v>
          </cell>
        </row>
        <row r="962">
          <cell r="D962">
            <v>89813</v>
          </cell>
          <cell r="E962" t="str">
            <v>LUVA SIMPLES, PVC, SERIE NORMAL, ESGOTO PREDIAL, DN 50 MM, JUNTA ELÁSTICA, FORNECIDO E INSTALADO EM PRUMADA DE ESGOTO SANITÁRIO OU VENTILAÇÃO. AF_12/2014</v>
          </cell>
          <cell r="F962" t="str">
            <v>UN</v>
          </cell>
          <cell r="G962" t="str">
            <v/>
          </cell>
          <cell r="I962">
            <v>4.63440034</v>
          </cell>
        </row>
        <row r="963">
          <cell r="D963">
            <v>88248</v>
          </cell>
          <cell r="E963" t="str">
            <v>AUXILIAR DE ENCANADOR OU BOMBEIRO HIDRÁULICO COM ENCARGOS COMPLEMENTARES</v>
          </cell>
          <cell r="F963" t="str">
            <v>H</v>
          </cell>
          <cell r="G963">
            <v>0.03</v>
          </cell>
          <cell r="H963">
            <v>20.132683999999998</v>
          </cell>
          <cell r="I963">
            <v>0.60398051999999991</v>
          </cell>
        </row>
        <row r="964">
          <cell r="D964">
            <v>88267</v>
          </cell>
          <cell r="E964" t="str">
            <v>ENCANADOR OU BOMBEIRO HIDRÁULICO COM ENCARGOS COMPLEMENTARES</v>
          </cell>
          <cell r="F964" t="str">
            <v>H</v>
          </cell>
          <cell r="G964">
            <v>0.03</v>
          </cell>
          <cell r="H964">
            <v>28.593994000000002</v>
          </cell>
          <cell r="I964">
            <v>0.85781982000000001</v>
          </cell>
        </row>
        <row r="965">
          <cell r="D965">
            <v>296</v>
          </cell>
          <cell r="E965" t="str">
            <v>ANEL BORRACHA PARA TUBO ESGOTO PREDIAL DN 50 MM (NBR 5688)</v>
          </cell>
          <cell r="F965" t="str">
            <v>UN</v>
          </cell>
          <cell r="G965">
            <v>1</v>
          </cell>
          <cell r="H965" t="str">
            <v>0,95</v>
          </cell>
          <cell r="I965">
            <v>0.95</v>
          </cell>
        </row>
        <row r="966">
          <cell r="D966">
            <v>3875</v>
          </cell>
          <cell r="E966" t="str">
            <v>LUVA SIMPLES, PVC, SOLDAVEL, DN 50 MM, SERIE NORMAL, PARA ESGOTO PREDIAL</v>
          </cell>
          <cell r="F966" t="str">
            <v>UN</v>
          </cell>
          <cell r="G966">
            <v>1</v>
          </cell>
          <cell r="H966" t="str">
            <v>1,87</v>
          </cell>
          <cell r="I966">
            <v>1.87</v>
          </cell>
        </row>
        <row r="967">
          <cell r="D967">
            <v>20078</v>
          </cell>
          <cell r="E967" t="str">
            <v>PASTA LUBRIFICANTE PARA TUBOS E CONEXOES COM JUNTA ELASTICA (USO EM PVC, ACO, POLIETILENO E OUTROS) ( DE *400* G)</v>
          </cell>
          <cell r="F967" t="str">
            <v>UN</v>
          </cell>
          <cell r="G967">
            <v>0.02</v>
          </cell>
          <cell r="H967" t="str">
            <v>17,63</v>
          </cell>
          <cell r="I967">
            <v>0.35259999999999997</v>
          </cell>
        </row>
        <row r="968">
          <cell r="D968">
            <v>89709</v>
          </cell>
          <cell r="E968" t="str">
            <v>RALO SIFONADO, PVC, DN 100 X 40 MM, JUNTA SOLDÁVEL, FORNECIDO E INSTALADO EM RAMAL DE DESCARGA OU EM RAMAL DE ESGOTO SANITÁRIO. AF_12/2014</v>
          </cell>
          <cell r="F968" t="str">
            <v>UN</v>
          </cell>
          <cell r="G968" t="str">
            <v/>
          </cell>
          <cell r="I968">
            <v>9.1846384600000004</v>
          </cell>
        </row>
        <row r="969">
          <cell r="D969">
            <v>88248</v>
          </cell>
          <cell r="E969" t="str">
            <v>AUXILIAR DE ENCANADOR OU BOMBEIRO HIDRÁULICO COM ENCARGOS COMPLEMENTARES</v>
          </cell>
          <cell r="F969" t="str">
            <v>H</v>
          </cell>
          <cell r="G969">
            <v>7.0000000000000007E-2</v>
          </cell>
          <cell r="H969">
            <v>20.132683999999998</v>
          </cell>
          <cell r="I969">
            <v>1.4092878799999999</v>
          </cell>
        </row>
        <row r="970">
          <cell r="D970">
            <v>88267</v>
          </cell>
          <cell r="E970" t="str">
            <v>ENCANADOR OU BOMBEIRO HIDRÁULICO COM ENCARGOS COMPLEMENTARES</v>
          </cell>
          <cell r="F970" t="str">
            <v>H</v>
          </cell>
          <cell r="G970">
            <v>7.0000000000000007E-2</v>
          </cell>
          <cell r="H970">
            <v>28.593994000000002</v>
          </cell>
          <cell r="I970">
            <v>2.0015795800000005</v>
          </cell>
        </row>
        <row r="971">
          <cell r="D971">
            <v>122</v>
          </cell>
          <cell r="E971" t="str">
            <v>ADESIVO PLASTICO PARA PVC, FRASCO COM 850 GR</v>
          </cell>
          <cell r="F971" t="str">
            <v>UN</v>
          </cell>
          <cell r="G971">
            <v>4.8999999999999998E-3</v>
          </cell>
          <cell r="H971" t="str">
            <v>48,14</v>
          </cell>
          <cell r="I971">
            <v>0.23588599999999998</v>
          </cell>
        </row>
        <row r="972">
          <cell r="D972">
            <v>11741</v>
          </cell>
          <cell r="E972" t="str">
            <v>RALO SIFONADO PVC CILINDRICO, 100 X 40 MM,  COM GRELHA REDONDA BRANCA</v>
          </cell>
          <cell r="F972" t="str">
            <v>UN</v>
          </cell>
          <cell r="G972">
            <v>1</v>
          </cell>
          <cell r="H972" t="str">
            <v>5,20</v>
          </cell>
          <cell r="I972">
            <v>5.2</v>
          </cell>
        </row>
        <row r="973">
          <cell r="D973">
            <v>20083</v>
          </cell>
          <cell r="E973" t="str">
            <v>SOLUCAO LIMPADORA PARA PVC, FRASCO COM 1000 CM3</v>
          </cell>
          <cell r="F973" t="str">
            <v>UN</v>
          </cell>
          <cell r="G973">
            <v>7.4999999999999997E-3</v>
          </cell>
          <cell r="H973" t="str">
            <v>41,81</v>
          </cell>
          <cell r="I973">
            <v>0.31357499999999999</v>
          </cell>
        </row>
        <row r="974">
          <cell r="D974">
            <v>38383</v>
          </cell>
          <cell r="E974" t="str">
            <v>LIXA D'AGUA EM FOLHA, GRAO 100</v>
          </cell>
          <cell r="F974" t="str">
            <v>UN</v>
          </cell>
          <cell r="G974">
            <v>1.7000000000000001E-2</v>
          </cell>
          <cell r="H974" t="str">
            <v>1,43</v>
          </cell>
          <cell r="I974">
            <v>2.4310000000000002E-2</v>
          </cell>
        </row>
        <row r="975">
          <cell r="D975">
            <v>1667</v>
          </cell>
          <cell r="E975" t="str">
            <v>BUCHA DE REDUÇÃO LONGA EM PVC RÍGIDO COM ANEIS PARA ESGOTO SECUNDARIO, DIAM= 50 X 40MM</v>
          </cell>
          <cell r="F975" t="str">
            <v>UN</v>
          </cell>
          <cell r="I975">
            <v>8.9886394799999998</v>
          </cell>
        </row>
        <row r="976">
          <cell r="D976">
            <v>1703</v>
          </cell>
          <cell r="E976" t="str">
            <v>PASTA LUBRIFICANTE PARA PVC JE</v>
          </cell>
          <cell r="F976" t="str">
            <v>KG</v>
          </cell>
          <cell r="G976">
            <v>0.02</v>
          </cell>
          <cell r="H976" t="str">
            <v>14,45</v>
          </cell>
          <cell r="I976">
            <v>0.28899999999999998</v>
          </cell>
        </row>
        <row r="977">
          <cell r="D977">
            <v>295</v>
          </cell>
          <cell r="E977" t="str">
            <v>ANEL BORRACHA PARA TUBO ESGOTO PREDIAL DN 40MM (NBR 5688)</v>
          </cell>
          <cell r="F977" t="str">
            <v>UN</v>
          </cell>
          <cell r="G977">
            <v>1</v>
          </cell>
          <cell r="H977" t="str">
            <v>0,91</v>
          </cell>
          <cell r="I977">
            <v>0.91</v>
          </cell>
        </row>
        <row r="978">
          <cell r="D978">
            <v>88267</v>
          </cell>
          <cell r="E978" t="str">
            <v>ENCANADOR OU BOMBEIRO HIDRÁULICO</v>
          </cell>
          <cell r="F978" t="str">
            <v>H</v>
          </cell>
          <cell r="G978">
            <v>0.14000000000000001</v>
          </cell>
          <cell r="H978" t="str">
            <v>21,77</v>
          </cell>
          <cell r="I978">
            <v>3.0478000000000001</v>
          </cell>
        </row>
        <row r="979">
          <cell r="D979">
            <v>88316</v>
          </cell>
          <cell r="E979" t="str">
            <v>SERVENTE COMENCARGOS COMPLEMENTARES</v>
          </cell>
          <cell r="F979" t="str">
            <v>H</v>
          </cell>
          <cell r="G979">
            <v>0.14000000000000001</v>
          </cell>
          <cell r="H979">
            <v>16.870282</v>
          </cell>
          <cell r="I979">
            <v>2.36183948</v>
          </cell>
        </row>
        <row r="980">
          <cell r="D980">
            <v>20086</v>
          </cell>
          <cell r="E980" t="str">
            <v>BUCHA DE REDUÇÃO PVC SOLDAVEL, LONGA, 50 X 40MM, PARA ESGOTO PREDIAL</v>
          </cell>
          <cell r="F980" t="str">
            <v>UN</v>
          </cell>
          <cell r="G980">
            <v>1</v>
          </cell>
          <cell r="H980" t="str">
            <v>2,38</v>
          </cell>
          <cell r="I980">
            <v>2.38</v>
          </cell>
        </row>
        <row r="981">
          <cell r="D981">
            <v>1583</v>
          </cell>
          <cell r="E981" t="str">
            <v>REDUÇÃO EXCENTRICA EM PVC RÍGIDO SOLDAVEL, PARA ESGOTO PRIMARIO, DIÂM= 100 X 50MM</v>
          </cell>
          <cell r="F981" t="str">
            <v>UN</v>
          </cell>
          <cell r="G981" t="str">
            <v/>
          </cell>
          <cell r="I981">
            <v>18.757583480000001</v>
          </cell>
        </row>
        <row r="982">
          <cell r="D982">
            <v>138</v>
          </cell>
          <cell r="E982" t="str">
            <v>ADESIVO PVC EM FRASCO DE 850 GRAMAS</v>
          </cell>
          <cell r="F982" t="str">
            <v>KG</v>
          </cell>
          <cell r="G982">
            <v>3.3000000000000002E-2</v>
          </cell>
          <cell r="H982" t="str">
            <v>46,44</v>
          </cell>
          <cell r="I982">
            <v>1.5325200000000001</v>
          </cell>
        </row>
        <row r="983">
          <cell r="D983">
            <v>1937</v>
          </cell>
          <cell r="E983" t="str">
            <v>REDUÇÃO EXCENTRICA PVC SANITARIO D= 100 X 50MM</v>
          </cell>
          <cell r="F983" t="str">
            <v>UN</v>
          </cell>
          <cell r="G983">
            <v>1</v>
          </cell>
          <cell r="H983">
            <v>5.0199999999999996</v>
          </cell>
          <cell r="I983">
            <v>5.0199999999999996</v>
          </cell>
        </row>
        <row r="984">
          <cell r="D984">
            <v>2036</v>
          </cell>
          <cell r="E984" t="str">
            <v>SOLUÇÃO LIMPADORA PVC</v>
          </cell>
          <cell r="F984" t="str">
            <v>L</v>
          </cell>
          <cell r="G984">
            <v>5.0999999999999997E-2</v>
          </cell>
          <cell r="H984" t="str">
            <v>34,28</v>
          </cell>
          <cell r="I984">
            <v>1.7482800000000001</v>
          </cell>
        </row>
        <row r="985">
          <cell r="D985">
            <v>88267</v>
          </cell>
          <cell r="E985" t="str">
            <v>ENCANADOR OU BOMBEIRO HIDRÁULICO COM ENCARGOS COMPLEMENTARES</v>
          </cell>
          <cell r="F985" t="str">
            <v>H</v>
          </cell>
          <cell r="G985">
            <v>0.23</v>
          </cell>
          <cell r="H985">
            <v>28.593994000000002</v>
          </cell>
          <cell r="I985">
            <v>6.5766186200000005</v>
          </cell>
        </row>
        <row r="986">
          <cell r="D986">
            <v>88316</v>
          </cell>
          <cell r="E986" t="str">
            <v>SERVENTE COM ENCARGOS COMPLEMENTARES</v>
          </cell>
          <cell r="F986" t="str">
            <v>H</v>
          </cell>
          <cell r="G986">
            <v>0.23</v>
          </cell>
          <cell r="H986">
            <v>16.870282</v>
          </cell>
          <cell r="I986">
            <v>3.8801648600000003</v>
          </cell>
        </row>
        <row r="987">
          <cell r="D987">
            <v>89784</v>
          </cell>
          <cell r="E987" t="str">
            <v>TE, PVC, SERIE NORMAL, ESGOTO PREDIAL, DN 50 X 50 MM, JUNTA ELÁSTICA, FORNECIDO E INSTALADO EM RAMAL DE DESCARGA OU RAMAL DE ESGOTO SANITÁRIO. AF_12/2014</v>
          </cell>
          <cell r="F987" t="str">
            <v>UN</v>
          </cell>
          <cell r="G987" t="str">
            <v/>
          </cell>
          <cell r="I987">
            <v>16.258735260000002</v>
          </cell>
        </row>
        <row r="988">
          <cell r="D988">
            <v>88248</v>
          </cell>
          <cell r="E988" t="str">
            <v>AUXILIAR DE ENCANADOR OU BOMBEIRO HIDRÁULICO COM ENCARGOS COMPLEMENTARES</v>
          </cell>
          <cell r="F988" t="str">
            <v>H</v>
          </cell>
          <cell r="G988">
            <v>0.17</v>
          </cell>
          <cell r="H988">
            <v>20.132683999999998</v>
          </cell>
          <cell r="I988">
            <v>3.4225562799999998</v>
          </cell>
        </row>
        <row r="989">
          <cell r="D989">
            <v>88267</v>
          </cell>
          <cell r="E989" t="str">
            <v>ENCANADOR OU BOMBEIRO HIDRÁULICO COM ENCARGOS COMPLEMENTARES</v>
          </cell>
          <cell r="F989" t="str">
            <v>H</v>
          </cell>
          <cell r="G989">
            <v>0.17</v>
          </cell>
          <cell r="H989">
            <v>28.593994000000002</v>
          </cell>
          <cell r="I989">
            <v>4.8609789800000005</v>
          </cell>
        </row>
        <row r="990">
          <cell r="D990">
            <v>296</v>
          </cell>
          <cell r="E990" t="str">
            <v>ANEL BORRACHA PARA TUBO ESGOTO PREDIAL DN 50 MM (NBR 5688)</v>
          </cell>
          <cell r="F990" t="str">
            <v>UN</v>
          </cell>
          <cell r="G990">
            <v>2</v>
          </cell>
          <cell r="H990" t="str">
            <v>0,95</v>
          </cell>
          <cell r="I990">
            <v>1.9</v>
          </cell>
        </row>
        <row r="991">
          <cell r="D991">
            <v>7097</v>
          </cell>
          <cell r="E991" t="str">
            <v>TE SANITARIO, PVC, DN 50 X 50 MM, SERIE NORMAL, PARA ESGOTO PREDIAL</v>
          </cell>
          <cell r="F991" t="str">
            <v>UN</v>
          </cell>
          <cell r="G991">
            <v>1</v>
          </cell>
          <cell r="H991" t="str">
            <v>5,37</v>
          </cell>
          <cell r="I991">
            <v>5.37</v>
          </cell>
        </row>
        <row r="992">
          <cell r="D992">
            <v>20078</v>
          </cell>
          <cell r="E992" t="str">
            <v>PASTA LUBRIFICANTE PARA TUBOS E CONEXOES COM JUNTA ELASTICA (USO EM PVC, ACO, POLIETILENO E OUTROS) ( DE *400* G)</v>
          </cell>
          <cell r="F992" t="str">
            <v>UN</v>
          </cell>
          <cell r="G992">
            <v>0.04</v>
          </cell>
          <cell r="H992" t="str">
            <v>17,63</v>
          </cell>
          <cell r="I992">
            <v>0.70519999999999994</v>
          </cell>
        </row>
        <row r="993">
          <cell r="D993">
            <v>1588</v>
          </cell>
          <cell r="E993" t="str">
            <v>TÊ SANITÁRIO EM PVC RÍGIDO SOLDÁVEL, PARA ESGOTO PRIMÁRIO, DIAM= 100 X 50MM</v>
          </cell>
          <cell r="F993" t="str">
            <v>UN</v>
          </cell>
          <cell r="I993">
            <v>36.191129720000006</v>
          </cell>
        </row>
        <row r="994">
          <cell r="D994">
            <v>138</v>
          </cell>
          <cell r="E994" t="str">
            <v>ADESIVO PVC EM FRASCO DE 850 GRAMAS</v>
          </cell>
          <cell r="F994" t="str">
            <v>KG</v>
          </cell>
          <cell r="G994">
            <v>7.4999999999999997E-2</v>
          </cell>
          <cell r="H994" t="str">
            <v>46,44</v>
          </cell>
          <cell r="I994">
            <v>3.4829999999999997</v>
          </cell>
        </row>
        <row r="995">
          <cell r="D995">
            <v>2036</v>
          </cell>
          <cell r="E995" t="str">
            <v>SOLUÇÃO LIMPADORA PVC</v>
          </cell>
          <cell r="F995" t="str">
            <v>L</v>
          </cell>
          <cell r="G995">
            <v>0.12</v>
          </cell>
          <cell r="H995" t="str">
            <v>34,28</v>
          </cell>
          <cell r="I995">
            <v>4.1135999999999999</v>
          </cell>
        </row>
        <row r="996">
          <cell r="D996">
            <v>88267</v>
          </cell>
          <cell r="E996" t="str">
            <v>ENCANADOR OU BOMBEIRO HIDRÁULICO</v>
          </cell>
          <cell r="F996" t="str">
            <v>H</v>
          </cell>
          <cell r="G996">
            <v>0.46</v>
          </cell>
          <cell r="H996" t="str">
            <v>21,77</v>
          </cell>
          <cell r="I996">
            <v>10.014200000000001</v>
          </cell>
        </row>
        <row r="997">
          <cell r="D997">
            <v>88316</v>
          </cell>
          <cell r="E997" t="str">
            <v>SERVENTE COMENCARGOS COMPLEMENTARES</v>
          </cell>
          <cell r="F997" t="str">
            <v>H</v>
          </cell>
          <cell r="G997">
            <v>0.46</v>
          </cell>
          <cell r="H997">
            <v>16.870282</v>
          </cell>
          <cell r="I997">
            <v>7.7603297200000005</v>
          </cell>
        </row>
        <row r="998">
          <cell r="D998">
            <v>11655</v>
          </cell>
          <cell r="E998" t="str">
            <v>TE SANITARIO, PVC, DN 100 X 50MM, SERIE NORMAL, PARA ESGOTO PREDIAL</v>
          </cell>
          <cell r="F998" t="str">
            <v>UN</v>
          </cell>
          <cell r="G998">
            <v>1</v>
          </cell>
          <cell r="H998" t="str">
            <v>10,82</v>
          </cell>
          <cell r="I998">
            <v>10.82</v>
          </cell>
        </row>
        <row r="999">
          <cell r="D999">
            <v>90709</v>
          </cell>
          <cell r="E999" t="str">
            <v>TUBO DE PVC PARA REDE COLETORA DE ESGOTO DE PAREDE MACIÇA, DN 100 MM, JUNTA ELÁSTICA, INSTALADO EM LOCAL COM NÍVEL ALTO DE INTERFERÊNCIAS - FORNECIMENTO E ASSENTAMENTO. AF_06/2015</v>
          </cell>
          <cell r="F999" t="str">
            <v>M</v>
          </cell>
          <cell r="G999" t="str">
            <v/>
          </cell>
          <cell r="I999">
            <v>21.367111702800003</v>
          </cell>
        </row>
        <row r="1000">
          <cell r="D1000">
            <v>88249</v>
          </cell>
          <cell r="E1000" t="str">
            <v>ASSENTADOR DE TUBOS COM ENCARGOS COMPLEMENTARES</v>
          </cell>
          <cell r="F1000" t="str">
            <v>H</v>
          </cell>
          <cell r="G1000">
            <v>0.1074</v>
          </cell>
          <cell r="H1000">
            <v>18.143840000000001</v>
          </cell>
          <cell r="I1000">
            <v>1.9486484159999999</v>
          </cell>
        </row>
        <row r="1001">
          <cell r="D1001">
            <v>88316</v>
          </cell>
          <cell r="E1001" t="str">
            <v>SERVENTE COM ENCARGOS COMPLEMENTARES</v>
          </cell>
          <cell r="F1001" t="str">
            <v>H</v>
          </cell>
          <cell r="G1001">
            <v>0.1074</v>
          </cell>
          <cell r="H1001">
            <v>16.870282</v>
          </cell>
          <cell r="I1001">
            <v>1.8118682867999998</v>
          </cell>
        </row>
        <row r="1002">
          <cell r="D1002">
            <v>303</v>
          </cell>
          <cell r="E1002" t="str">
            <v>ANEL BORRACHA, PARA TUBO PVC, REDE COLETOR ESGOTO, DN 100 MM (NBR 7362)</v>
          </cell>
          <cell r="F1002" t="str">
            <v>UN</v>
          </cell>
          <cell r="G1002">
            <v>0.16669999999999999</v>
          </cell>
          <cell r="H1002" t="str">
            <v>2,29</v>
          </cell>
          <cell r="I1002">
            <v>0.381743</v>
          </cell>
        </row>
        <row r="1003">
          <cell r="D1003">
            <v>20078</v>
          </cell>
          <cell r="E1003" t="str">
            <v>PASTA LUBRIFICANTE PARA TUBOS E CONEXOES COM JUNTA ELASTICA (USO EM PVC, ACO, POLIETILENO E OUTROS) ( DE *400* G)</v>
          </cell>
          <cell r="F1003" t="str">
            <v>UN</v>
          </cell>
          <cell r="G1003">
            <v>1.04E-2</v>
          </cell>
          <cell r="H1003" t="str">
            <v>17,63</v>
          </cell>
          <cell r="I1003">
            <v>0.18335199999999999</v>
          </cell>
        </row>
        <row r="1004">
          <cell r="D1004">
            <v>36365</v>
          </cell>
          <cell r="E1004" t="str">
            <v>TUBO COLETOR DE ESGOTO PVC, JE OU JEI, DN 100 MM (NBR 7362)</v>
          </cell>
          <cell r="F1004" t="str">
            <v>M</v>
          </cell>
          <cell r="G1004">
            <v>1.05</v>
          </cell>
          <cell r="H1004" t="str">
            <v>16,23</v>
          </cell>
          <cell r="I1004">
            <v>17.041500000000003</v>
          </cell>
        </row>
        <row r="1005">
          <cell r="D1005">
            <v>89711</v>
          </cell>
          <cell r="E1005" t="str">
            <v>TUBO PVC, SERIE NORMAL, ESGOTO PREDIAL, DN 40 MM, FORNECIDO E INSTALADO EM RAMAL DE DESCARGA OU RAMAL DE ESGOTO SANITÁRIO. AF_12/2014</v>
          </cell>
          <cell r="F1005" t="str">
            <v>M</v>
          </cell>
          <cell r="G1005" t="str">
            <v/>
          </cell>
          <cell r="I1005">
            <v>17.827003399999999</v>
          </cell>
        </row>
        <row r="1006">
          <cell r="D1006">
            <v>88248</v>
          </cell>
          <cell r="E1006" t="str">
            <v>AUXILIAR DE ENCANADOR OU BOMBEIRO HIDRÁULICO COM ENCARGOS COMPLEMENTARES</v>
          </cell>
          <cell r="F1006" t="str">
            <v>H</v>
          </cell>
          <cell r="G1006">
            <v>0.3</v>
          </cell>
          <cell r="H1006">
            <v>20.132683999999998</v>
          </cell>
          <cell r="I1006">
            <v>6.0398051999999991</v>
          </cell>
        </row>
        <row r="1007">
          <cell r="D1007">
            <v>88267</v>
          </cell>
          <cell r="E1007" t="str">
            <v>ENCANADOR OU BOMBEIRO HIDRÁULICO COM ENCARGOS COMPLEMENTARES</v>
          </cell>
          <cell r="F1007" t="str">
            <v>H</v>
          </cell>
          <cell r="G1007">
            <v>0.3</v>
          </cell>
          <cell r="H1007">
            <v>28.593994000000002</v>
          </cell>
          <cell r="I1007">
            <v>8.578198200000001</v>
          </cell>
        </row>
        <row r="1008">
          <cell r="D1008">
            <v>9835</v>
          </cell>
          <cell r="E1008" t="str">
            <v>TUBO PVC  SERIE NORMAL, DN 40 MM, PARA ESGOTO  PREDIAL (NBR 5688)</v>
          </cell>
          <cell r="F1008" t="str">
            <v>M</v>
          </cell>
          <cell r="G1008">
            <v>1.05</v>
          </cell>
          <cell r="H1008" t="str">
            <v>2,92</v>
          </cell>
          <cell r="I1008">
            <v>3.0659999999999998</v>
          </cell>
        </row>
        <row r="1009">
          <cell r="D1009">
            <v>38383</v>
          </cell>
          <cell r="E1009" t="str">
            <v>LIXA D'AGUA EM FOLHA, GRAO 100</v>
          </cell>
          <cell r="F1009" t="str">
            <v>UN</v>
          </cell>
          <cell r="G1009">
            <v>0.1</v>
          </cell>
          <cell r="H1009" t="str">
            <v>1,43</v>
          </cell>
          <cell r="I1009">
            <v>0.14299999999999999</v>
          </cell>
        </row>
        <row r="1010">
          <cell r="D1010">
            <v>89712</v>
          </cell>
          <cell r="E1010" t="str">
            <v>TUBO PVC, SERIE NORMAL, ESGOTO PREDIAL, DN 50 MM, FORNECIDO E INSTALADO EM RAMAL DE DESCARGA OU RAMAL DE ESGOTO SANITÁRIO. AF_12/2014</v>
          </cell>
          <cell r="F1010" t="str">
            <v>M</v>
          </cell>
          <cell r="G1010" t="str">
            <v/>
          </cell>
          <cell r="I1010">
            <v>24.296549640000002</v>
          </cell>
        </row>
        <row r="1011">
          <cell r="D1011">
            <v>88248</v>
          </cell>
          <cell r="E1011" t="str">
            <v>AUXILIAR DE ENCANADOR OU BOMBEIRO HIDRÁULICO COM ENCARGOS COMPLEMENTARES</v>
          </cell>
          <cell r="F1011" t="str">
            <v>H</v>
          </cell>
          <cell r="G1011">
            <v>0.38</v>
          </cell>
          <cell r="H1011">
            <v>20.132683999999998</v>
          </cell>
          <cell r="I1011">
            <v>7.6504199199999992</v>
          </cell>
        </row>
        <row r="1012">
          <cell r="D1012">
            <v>88267</v>
          </cell>
          <cell r="E1012" t="str">
            <v>ENCANADOR OU BOMBEIRO HIDRÁULICO COM ENCARGOS COMPLEMENTARES</v>
          </cell>
          <cell r="F1012" t="str">
            <v>H</v>
          </cell>
          <cell r="G1012">
            <v>0.38</v>
          </cell>
          <cell r="H1012">
            <v>28.593994000000002</v>
          </cell>
          <cell r="I1012">
            <v>10.865717720000001</v>
          </cell>
        </row>
        <row r="1013">
          <cell r="D1013">
            <v>122</v>
          </cell>
          <cell r="E1013" t="str">
            <v>ADESIVO PLASTICO PARA PVC, FRASCO COM 850 GR</v>
          </cell>
          <cell r="F1013" t="str">
            <v>UN</v>
          </cell>
          <cell r="G1013">
            <v>1.0800000000000001E-2</v>
          </cell>
          <cell r="H1013" t="str">
            <v>48,14</v>
          </cell>
          <cell r="I1013">
            <v>0.51991200000000004</v>
          </cell>
        </row>
        <row r="1014">
          <cell r="D1014">
            <v>9838</v>
          </cell>
          <cell r="E1014" t="str">
            <v>TUBO PVC SERIE NORMAL, DN 50 MM, PARA ESGOTO PREDIAL (NBR 5688)</v>
          </cell>
          <cell r="F1014" t="str">
            <v>M</v>
          </cell>
          <cell r="G1014">
            <v>1.05</v>
          </cell>
          <cell r="H1014" t="str">
            <v>5,01</v>
          </cell>
          <cell r="I1014">
            <v>5.2605000000000004</v>
          </cell>
        </row>
        <row r="1015">
          <cell r="D1015">
            <v>20038</v>
          </cell>
          <cell r="E1015" t="str">
            <v>SOLUCAO LIMPADORA PARA PVC, FRASCO COM 1000 CM3</v>
          </cell>
          <cell r="F1015" t="str">
            <v>UN</v>
          </cell>
          <cell r="G1015">
            <v>1.6299999999999999E-2</v>
          </cell>
          <cell r="H1015" t="str">
            <v>302,99</v>
          </cell>
          <cell r="I1015">
            <v>4.9387369999999997</v>
          </cell>
        </row>
        <row r="1016">
          <cell r="D1016">
            <v>38383</v>
          </cell>
          <cell r="E1016" t="str">
            <v>LIXA D'AGUA EM FOLHA, GRAO 100</v>
          </cell>
          <cell r="F1016" t="str">
            <v>UN</v>
          </cell>
          <cell r="G1016">
            <v>0.127</v>
          </cell>
          <cell r="H1016" t="str">
            <v>1,43</v>
          </cell>
          <cell r="I1016">
            <v>0.18160999999999999</v>
          </cell>
        </row>
        <row r="1017">
          <cell r="E1017" t="str">
            <v>INSTALAÇÕES ELÉTRICAS</v>
          </cell>
        </row>
        <row r="1018">
          <cell r="E1018" t="str">
            <v>CABOS</v>
          </cell>
        </row>
        <row r="1019">
          <cell r="D1019">
            <v>91926</v>
          </cell>
          <cell r="E1019" t="str">
            <v>CABO DE COBRE FLEXÍVEL ISOLADO, 2,5 MM², ANTI-CHAMA 450/750 V, PARA CIRCUITOS TERMINAIS - FORNECIMENTO E INSTALAÇÃO. AF_12/2015</v>
          </cell>
          <cell r="F1019" t="str">
            <v>M</v>
          </cell>
          <cell r="G1019" t="str">
            <v/>
          </cell>
          <cell r="I1019">
            <v>3.4380506</v>
          </cell>
        </row>
        <row r="1020">
          <cell r="D1020">
            <v>88247</v>
          </cell>
          <cell r="E1020" t="str">
            <v>AUXILIAR DE ELETRICISTA COM ENCARGOS COMPLEMENTARES</v>
          </cell>
          <cell r="F1020" t="str">
            <v>H</v>
          </cell>
          <cell r="G1020">
            <v>0.03</v>
          </cell>
          <cell r="H1020">
            <v>21.476025999999997</v>
          </cell>
          <cell r="I1020">
            <v>0.64428077999999989</v>
          </cell>
        </row>
        <row r="1021">
          <cell r="D1021">
            <v>88264</v>
          </cell>
          <cell r="E1021" t="str">
            <v>ELETRICISTA COM ENCARGOS COMPLEMENTARES</v>
          </cell>
          <cell r="F1021" t="str">
            <v>H</v>
          </cell>
          <cell r="G1021">
            <v>0.03</v>
          </cell>
          <cell r="H1021">
            <v>28.593994000000002</v>
          </cell>
          <cell r="I1021">
            <v>0.85781982000000001</v>
          </cell>
        </row>
        <row r="1022">
          <cell r="D1022">
            <v>984</v>
          </cell>
          <cell r="E1022" t="str">
            <v>CABO DE COBRE, RIGIDO, CLASSE 2, ISOLACAO EM PVC/A, ANTICHAMA BWF-B, 1 CONDUTOR, 450/750 V, SECAO NOMINAL 2,5 MM2</v>
          </cell>
          <cell r="F1022" t="str">
            <v>M</v>
          </cell>
          <cell r="G1022">
            <v>1.19</v>
          </cell>
          <cell r="H1022" t="str">
            <v>1,60</v>
          </cell>
          <cell r="I1022">
            <v>1.9039999999999999</v>
          </cell>
        </row>
        <row r="1023">
          <cell r="D1023">
            <v>21127</v>
          </cell>
          <cell r="E1023" t="str">
            <v>FITA ISOLANTE ADESIVA ANTICHAMA, USO ATE 750 V, EM ROLO DE 19 MM X 5 M</v>
          </cell>
          <cell r="F1023" t="str">
            <v>UN</v>
          </cell>
          <cell r="G1023">
            <v>8.9999999999999993E-3</v>
          </cell>
          <cell r="H1023" t="str">
            <v>3,55</v>
          </cell>
          <cell r="I1023">
            <v>3.1949999999999999E-2</v>
          </cell>
        </row>
        <row r="1024">
          <cell r="D1024">
            <v>91928</v>
          </cell>
          <cell r="E1024" t="str">
            <v>CABO DE COBRE FLEXÍVEL ISOLADO, 4 MM², ANTI-CHAMA 450/750 V, PARA CIRCUITOS TERMINAIS - FORNECIMENTO E INSTALAÇÃO. AF_12/2015</v>
          </cell>
          <cell r="F1024" t="str">
            <v>M</v>
          </cell>
          <cell r="G1024" t="str">
            <v/>
          </cell>
          <cell r="I1024">
            <v>4.8312508000000003</v>
          </cell>
        </row>
        <row r="1025">
          <cell r="D1025">
            <v>88247</v>
          </cell>
          <cell r="E1025" t="str">
            <v>AUXILIAR DE ELETRICISTA COM ENCARGOS COMPLEMENTARES</v>
          </cell>
          <cell r="F1025" t="str">
            <v>H</v>
          </cell>
          <cell r="G1025">
            <v>0.04</v>
          </cell>
          <cell r="H1025">
            <v>21.476025999999997</v>
          </cell>
          <cell r="I1025">
            <v>0.85904103999999992</v>
          </cell>
        </row>
        <row r="1026">
          <cell r="D1026">
            <v>88264</v>
          </cell>
          <cell r="E1026" t="str">
            <v>ELETRICISTA COM ENCARGOS COMPLEMENTARES</v>
          </cell>
          <cell r="F1026" t="str">
            <v>H</v>
          </cell>
          <cell r="G1026">
            <v>0.04</v>
          </cell>
          <cell r="H1026">
            <v>28.593994000000002</v>
          </cell>
          <cell r="I1026">
            <v>1.14375976</v>
          </cell>
        </row>
        <row r="1027">
          <cell r="D1027">
            <v>1003</v>
          </cell>
          <cell r="E1027" t="str">
            <v>CABO DE COBRE, RIGIDO, CLASSE 2, ISOLACAO EM PVC/A, ANTICHAMA BWF-B, 1 CONDUTOR, 450/750 V, SECAO NOMINAL 4 MM2</v>
          </cell>
          <cell r="F1027" t="str">
            <v>M</v>
          </cell>
          <cell r="G1027">
            <v>1.19</v>
          </cell>
          <cell r="H1027" t="str">
            <v>2,35</v>
          </cell>
          <cell r="I1027">
            <v>2.7965</v>
          </cell>
        </row>
        <row r="1028">
          <cell r="D1028">
            <v>21127</v>
          </cell>
          <cell r="E1028" t="str">
            <v>FITA ISOLANTE ADESIVA ANTICHAMA, USO ATE 750 V, EM ROLO DE 19 MM X 5 M</v>
          </cell>
          <cell r="F1028" t="str">
            <v>UN</v>
          </cell>
          <cell r="G1028">
            <v>8.9999999999999993E-3</v>
          </cell>
          <cell r="H1028" t="str">
            <v>3,55</v>
          </cell>
          <cell r="I1028">
            <v>3.1949999999999999E-2</v>
          </cell>
        </row>
        <row r="1029">
          <cell r="D1029">
            <v>88247</v>
          </cell>
          <cell r="E1029" t="str">
            <v>AUXILIAR DE ELETRICISTA COM ENCARGOS COMPLEMENTARES</v>
          </cell>
          <cell r="F1029" t="str">
            <v>H</v>
          </cell>
          <cell r="G1029">
            <v>5.1999999999999998E-2</v>
          </cell>
          <cell r="H1029">
            <v>21.476025999999997</v>
          </cell>
          <cell r="I1029">
            <v>1.1167533519999999</v>
          </cell>
        </row>
        <row r="1030">
          <cell r="D1030">
            <v>88264</v>
          </cell>
          <cell r="E1030" t="str">
            <v>ELETRICISTA COM ENCARGOS COMPLEMENTARES</v>
          </cell>
          <cell r="F1030" t="str">
            <v>H</v>
          </cell>
          <cell r="G1030">
            <v>5.1999999999999998E-2</v>
          </cell>
          <cell r="H1030">
            <v>28.593994000000002</v>
          </cell>
          <cell r="I1030">
            <v>1.4868876880000002</v>
          </cell>
        </row>
        <row r="1031">
          <cell r="D1031">
            <v>994</v>
          </cell>
          <cell r="E1031" t="str">
            <v>CABO DE COBRE, FLEXIVEL, CLASSE 4 OU 5, ISOLACAO EM PVC/A, ANTICHAMA BWF-B, COBERTURA PVC-ST1, ANTICHAMA BWF-B, 1 CONDUTOR, 0,6/1 KV, SECAO NOMINAL 6 MM2</v>
          </cell>
          <cell r="F1031" t="str">
            <v>M</v>
          </cell>
          <cell r="G1031">
            <v>1.19</v>
          </cell>
          <cell r="H1031" t="str">
            <v>2,99</v>
          </cell>
          <cell r="I1031">
            <v>3.5581</v>
          </cell>
        </row>
        <row r="1032">
          <cell r="D1032">
            <v>21127</v>
          </cell>
          <cell r="E1032" t="str">
            <v>FITA ISOLANTE ADESIVA ANTICHAMA, USO ATE 750 V, EM ROLO DE 19 MM X 5 M</v>
          </cell>
          <cell r="F1032" t="str">
            <v>UN</v>
          </cell>
          <cell r="G1032">
            <v>8.9999999999999993E-3</v>
          </cell>
          <cell r="H1032" t="str">
            <v>3,55</v>
          </cell>
          <cell r="I1032">
            <v>3.1949999999999999E-2</v>
          </cell>
        </row>
        <row r="1033">
          <cell r="D1033">
            <v>91933</v>
          </cell>
          <cell r="E1033" t="str">
            <v>CABO DE COBRE FLEXÍVEL ISOLADO, 10 MM², ANTI-CHAMA 0,6/1,0 KV, PARA CIRCUITOS TERMINAIS - FORNECIMENTO E INSTALAÇÃO. AF_12/2015</v>
          </cell>
          <cell r="F1033" t="str">
            <v>M</v>
          </cell>
          <cell r="G1033" t="str">
            <v/>
          </cell>
          <cell r="I1033">
            <v>9.5874415400000004</v>
          </cell>
        </row>
        <row r="1034">
          <cell r="D1034">
            <v>88247</v>
          </cell>
          <cell r="E1034" t="str">
            <v>AUXILIAR DE ELETRICISTA COM ENCARGOS COMPLEMENTARES</v>
          </cell>
          <cell r="F1034" t="str">
            <v>H</v>
          </cell>
          <cell r="G1034">
            <v>7.6999999999999999E-2</v>
          </cell>
          <cell r="H1034">
            <v>21.476025999999997</v>
          </cell>
          <cell r="I1034">
            <v>1.6536540019999997</v>
          </cell>
        </row>
        <row r="1035">
          <cell r="D1035">
            <v>88264</v>
          </cell>
          <cell r="E1035" t="str">
            <v>ELETRICISTA COM ENCARGOS COMPLEMENTARES</v>
          </cell>
          <cell r="F1035" t="str">
            <v>H</v>
          </cell>
          <cell r="G1035">
            <v>7.6999999999999999E-2</v>
          </cell>
          <cell r="H1035">
            <v>28.593994000000002</v>
          </cell>
          <cell r="I1035">
            <v>2.2017375380000002</v>
          </cell>
        </row>
        <row r="1036">
          <cell r="D1036">
            <v>1020</v>
          </cell>
          <cell r="E1036" t="str">
            <v>CABO DE COBRE, FLEXIVEL, CLASSE 4 OU 5, ISOLACAO EM PVC/A, ANTICHAMA BWF-B, COBERTURA PVC-ST1, ANTICHAMA BWF-B, 1 CONDUTOR, 0,6/1 KV, SECAO NOMINAL 10 MM2</v>
          </cell>
          <cell r="F1036" t="str">
            <v>M</v>
          </cell>
          <cell r="G1036">
            <v>1.19</v>
          </cell>
          <cell r="H1036" t="str">
            <v>4,79</v>
          </cell>
          <cell r="I1036">
            <v>5.7000999999999999</v>
          </cell>
        </row>
        <row r="1037">
          <cell r="D1037">
            <v>21127</v>
          </cell>
          <cell r="E1037" t="str">
            <v>FITA ISOLANTE ADESIVA ANTICHAMA, USO ATE 750 V, EM ROLO DE 19 MM X 5 M</v>
          </cell>
          <cell r="F1037" t="str">
            <v>UN</v>
          </cell>
          <cell r="G1037">
            <v>8.9999999999999993E-3</v>
          </cell>
          <cell r="H1037" t="str">
            <v>3,55</v>
          </cell>
          <cell r="I1037">
            <v>3.1949999999999999E-2</v>
          </cell>
        </row>
        <row r="1038">
          <cell r="D1038">
            <v>91935</v>
          </cell>
          <cell r="E1038" t="str">
            <v>CABO DE COBRE FLEXÍVEL ISOLADO, 16 MM², ANTI-CHAMA 0,6/1,0 KV, PARA CIRCUITOS TERMINAIS - FORNECIMENTO E INSTALAÇÃO. AF_12/2015</v>
          </cell>
          <cell r="F1038" t="str">
            <v>M</v>
          </cell>
          <cell r="G1038" t="str">
            <v/>
          </cell>
          <cell r="I1038">
            <v>14.5246023</v>
          </cell>
        </row>
        <row r="1039">
          <cell r="D1039">
            <v>88247</v>
          </cell>
          <cell r="E1039" t="str">
            <v>AUXILIAR DE ELETRICISTA COM ENCARGOS COMPLEMENTARES</v>
          </cell>
          <cell r="F1039" t="str">
            <v>H</v>
          </cell>
          <cell r="G1039">
            <v>0.115</v>
          </cell>
          <cell r="H1039">
            <v>21.476025999999997</v>
          </cell>
          <cell r="I1039">
            <v>2.4697429899999999</v>
          </cell>
        </row>
        <row r="1040">
          <cell r="D1040">
            <v>88264</v>
          </cell>
          <cell r="E1040" t="str">
            <v>ELETRICISTA COM ENCARGOS COMPLEMENTARES</v>
          </cell>
          <cell r="F1040" t="str">
            <v>H</v>
          </cell>
          <cell r="G1040">
            <v>0.115</v>
          </cell>
          <cell r="H1040">
            <v>28.593994000000002</v>
          </cell>
          <cell r="I1040">
            <v>3.2883093100000003</v>
          </cell>
        </row>
        <row r="1041">
          <cell r="D1041">
            <v>995</v>
          </cell>
          <cell r="E1041" t="str">
            <v>CABO DE COBRE, FLEXIVEL, CLASSE 4 OU 5, ISOLACAO EM PVC/A, ANTICHAMA BWF-B, COBERTURA PVC-ST1, ANTICHAMA BWF-B, 1 CONDUTOR, 0,6/1 KV, SECAO NOMINAL 16 MM2</v>
          </cell>
          <cell r="F1041" t="str">
            <v>M</v>
          </cell>
          <cell r="G1041">
            <v>1.19</v>
          </cell>
          <cell r="H1041" t="str">
            <v>7,34</v>
          </cell>
          <cell r="I1041">
            <v>8.7345999999999986</v>
          </cell>
        </row>
        <row r="1042">
          <cell r="D1042">
            <v>21127</v>
          </cell>
          <cell r="E1042" t="str">
            <v>FITA ISOLANTE ADESIVA ANTICHAMA, USO ATE 750 V, EM ROLO DE 19 MM X 5 M</v>
          </cell>
          <cell r="F1042" t="str">
            <v>UN</v>
          </cell>
          <cell r="G1042">
            <v>8.9999999999999993E-3</v>
          </cell>
          <cell r="H1042" t="str">
            <v>3,55</v>
          </cell>
          <cell r="I1042">
            <v>3.1949999999999999E-2</v>
          </cell>
        </row>
        <row r="1043">
          <cell r="D1043">
            <v>92990</v>
          </cell>
          <cell r="E1043" t="str">
            <v>CABO DE COBRE FLEXÍVEL ISOLADO, 70 MM², ANTI-CHAMA 0,6/1,0 KV, PARA DISTRIBUIÇÃO - FORNECIMENTO E INSTALAÇÃO. AF_12/2015</v>
          </cell>
          <cell r="F1043" t="str">
            <v>M</v>
          </cell>
          <cell r="G1043" t="str">
            <v/>
          </cell>
          <cell r="I1043">
            <v>36.1859021</v>
          </cell>
        </row>
        <row r="1044">
          <cell r="D1044">
            <v>88247</v>
          </cell>
          <cell r="E1044" t="str">
            <v>AUXILIAR DE ELETRICISTA COM ENCARGOS COMPLEMENTARES</v>
          </cell>
          <cell r="F1044" t="str">
            <v>H</v>
          </cell>
          <cell r="G1044">
            <v>0.105</v>
          </cell>
          <cell r="H1044">
            <v>21.476025999999997</v>
          </cell>
          <cell r="I1044">
            <v>2.2549827299999996</v>
          </cell>
        </row>
        <row r="1045">
          <cell r="D1045">
            <v>88264</v>
          </cell>
          <cell r="E1045" t="str">
            <v>ELETRICISTA COM ENCARGOS COMPLEMENTARES</v>
          </cell>
          <cell r="F1045" t="str">
            <v>H</v>
          </cell>
          <cell r="G1045">
            <v>0.105</v>
          </cell>
          <cell r="H1045">
            <v>28.593994000000002</v>
          </cell>
          <cell r="I1045">
            <v>3.0023693700000003</v>
          </cell>
        </row>
        <row r="1046">
          <cell r="D1046">
            <v>977</v>
          </cell>
          <cell r="E1046" t="str">
            <v>CABO DE COBRE, FLEXIVEL, CLASSE 4 OU 5, ISOLACAO EM PVC/A, ANTICHAMA BWF-B, COBERTURA PVC-ST1, ANTICHAMA BWF-B, 1 CONDUTOR, 0,6/1 KV, SECAO NOMINAL 70 MM2</v>
          </cell>
          <cell r="F1046" t="str">
            <v>M</v>
          </cell>
          <cell r="G1046">
            <v>1.0149999999999999</v>
          </cell>
          <cell r="H1046" t="str">
            <v>30,44</v>
          </cell>
          <cell r="I1046">
            <v>30.896599999999999</v>
          </cell>
        </row>
        <row r="1047">
          <cell r="D1047">
            <v>21127</v>
          </cell>
          <cell r="E1047" t="str">
            <v>FITA ISOLANTE ADESIVA ANTICHAMA, USO ATE 750 V, EM ROLO DE 19 MM X 5 M</v>
          </cell>
          <cell r="F1047" t="str">
            <v>UN</v>
          </cell>
          <cell r="G1047">
            <v>8.9999999999999993E-3</v>
          </cell>
          <cell r="H1047" t="str">
            <v>3,55</v>
          </cell>
          <cell r="I1047">
            <v>3.1949999999999999E-2</v>
          </cell>
        </row>
        <row r="1048">
          <cell r="D1048">
            <v>92984</v>
          </cell>
          <cell r="E1048" t="str">
            <v>CABO DE COBRE FLEXÍVEL ISOLADO, 25 MM², ANTI-CHAMA 0,6/1,0 KV, PARA DISTRIBUIÇÃO - FORNECIMENTO E INSTALAÇÃO. AF_12/2015</v>
          </cell>
          <cell r="F1048" t="str">
            <v>M</v>
          </cell>
          <cell r="I1048">
            <v>14.020861</v>
          </cell>
        </row>
        <row r="1049">
          <cell r="D1049">
            <v>88247</v>
          </cell>
          <cell r="E1049" t="str">
            <v>AUXILIAR DE ELETRICISTA COM ENCARGOS COMPLEMENTARES</v>
          </cell>
          <cell r="F1049" t="str">
            <v>H</v>
          </cell>
          <cell r="G1049">
            <v>0.05</v>
          </cell>
          <cell r="H1049">
            <v>21.476025999999997</v>
          </cell>
          <cell r="I1049">
            <v>1.0738013</v>
          </cell>
        </row>
        <row r="1050">
          <cell r="D1050">
            <v>88264</v>
          </cell>
          <cell r="E1050" t="str">
            <v>ELETRICISTA COM ENCARGOS COMPLEMENTARES</v>
          </cell>
          <cell r="F1050" t="str">
            <v>H</v>
          </cell>
          <cell r="G1050">
            <v>0.05</v>
          </cell>
          <cell r="H1050">
            <v>28.593994000000002</v>
          </cell>
          <cell r="I1050">
            <v>1.4296997000000002</v>
          </cell>
        </row>
        <row r="1051">
          <cell r="D1051">
            <v>996</v>
          </cell>
          <cell r="E1051" t="str">
            <v>CABO DE COBRE ISOLAMENTO ANTI-CHAMA 0,6/1KV 25MM2 (1 CONDUTOR) TP SINTENAX PIRELLI OU EQUIV</v>
          </cell>
          <cell r="F1051" t="str">
            <v>M</v>
          </cell>
          <cell r="G1051">
            <v>1.0269999999999999</v>
          </cell>
          <cell r="H1051" t="str">
            <v>11,18</v>
          </cell>
          <cell r="I1051">
            <v>11.481859999999999</v>
          </cell>
        </row>
        <row r="1052">
          <cell r="D1052">
            <v>21127</v>
          </cell>
          <cell r="E1052" t="str">
            <v>FITA ISOLANTE ADESIVA ANTICHAMA, USO ATE 750 V, EM ROLO DE 19 MM X 5 M</v>
          </cell>
          <cell r="F1052" t="str">
            <v>UN</v>
          </cell>
          <cell r="G1052">
            <v>0.01</v>
          </cell>
          <cell r="H1052" t="str">
            <v>3,55</v>
          </cell>
          <cell r="I1052">
            <v>3.5499999999999997E-2</v>
          </cell>
        </row>
        <row r="1053">
          <cell r="D1053">
            <v>92992</v>
          </cell>
          <cell r="E1053" t="str">
            <v>CABO DE COBRE FLEXÍVEL ISOLADO, 95 MM², ANTI-CHAMA 0,6/1,0 KV, PARA DISTRIBUIÇÃO - FORNECIMENTO E INSTALAÇÃO. AF_12/2015</v>
          </cell>
          <cell r="F1053" t="str">
            <v>M</v>
          </cell>
          <cell r="G1053" t="str">
            <v/>
          </cell>
          <cell r="I1053">
            <v>47.477362559999996</v>
          </cell>
        </row>
        <row r="1054">
          <cell r="D1054">
            <v>88247</v>
          </cell>
          <cell r="E1054" t="str">
            <v>AUXILIAR DE ELETRICISTA COM ENCARGOS COMPLEMENTARES</v>
          </cell>
          <cell r="F1054" t="str">
            <v>H</v>
          </cell>
          <cell r="G1054">
            <v>0.128</v>
          </cell>
          <cell r="H1054">
            <v>21.476025999999997</v>
          </cell>
          <cell r="I1054">
            <v>2.7489313279999998</v>
          </cell>
        </row>
        <row r="1055">
          <cell r="D1055">
            <v>88264</v>
          </cell>
          <cell r="E1055" t="str">
            <v>ELETRICISTA COM ENCARGOS COMPLEMENTARES</v>
          </cell>
          <cell r="F1055" t="str">
            <v>H</v>
          </cell>
          <cell r="G1055">
            <v>0.128</v>
          </cell>
          <cell r="H1055">
            <v>28.593994000000002</v>
          </cell>
          <cell r="I1055">
            <v>3.6600312320000001</v>
          </cell>
        </row>
        <row r="1056">
          <cell r="D1056">
            <v>998</v>
          </cell>
          <cell r="E1056" t="str">
            <v>CABO DE COBRE, FLEXIVEL, CLASSE 4 OU 5, ISOLACAO EM PVC/A, ANTICHAMA BWF-B, COBERTURA PVC-ST1, ANTICHAMA BWF-B, 1 CONDUTOR, 0,6/1 KV, SECAO NOMINAL 95 MM2</v>
          </cell>
          <cell r="F1056" t="str">
            <v>M</v>
          </cell>
          <cell r="G1056">
            <v>1.0149999999999999</v>
          </cell>
          <cell r="H1056" t="str">
            <v>40,43</v>
          </cell>
          <cell r="I1056">
            <v>41.036449999999995</v>
          </cell>
        </row>
        <row r="1057">
          <cell r="D1057">
            <v>21127</v>
          </cell>
          <cell r="E1057" t="str">
            <v>FITA ISOLANTE ADESIVA ANTICHAMA, USO ATE 750 V, EM ROLO DE 19 MM X 5 M</v>
          </cell>
          <cell r="F1057" t="str">
            <v>UN</v>
          </cell>
          <cell r="G1057">
            <v>8.9999999999999993E-3</v>
          </cell>
          <cell r="H1057" t="str">
            <v>3,55</v>
          </cell>
          <cell r="I1057">
            <v>3.1949999999999999E-2</v>
          </cell>
        </row>
        <row r="1058">
          <cell r="D1058">
            <v>91932</v>
          </cell>
          <cell r="E1058" t="str">
            <v>CABO DE COBRE FLEXÍVEL ISOLADO, 10 MM², ANTI-CHAMA 450/750 V, PARA CIRCUITOS TERMINAIS - FORNECIMENTO E INSTALAÇÃO. AF_12/2015</v>
          </cell>
          <cell r="F1058" t="str">
            <v>M</v>
          </cell>
          <cell r="G1058" t="str">
            <v/>
          </cell>
          <cell r="I1058">
            <v>9.4208415399999996</v>
          </cell>
        </row>
        <row r="1059">
          <cell r="D1059">
            <v>88247</v>
          </cell>
          <cell r="E1059" t="str">
            <v>AUXILIAR DE ELETRICISTA COM ENCARGOS COMPLEMENTARES</v>
          </cell>
          <cell r="F1059" t="str">
            <v>H</v>
          </cell>
          <cell r="G1059">
            <v>7.6999999999999999E-2</v>
          </cell>
          <cell r="H1059">
            <v>21.476025999999997</v>
          </cell>
          <cell r="I1059">
            <v>1.6536540019999997</v>
          </cell>
        </row>
        <row r="1060">
          <cell r="D1060">
            <v>88264</v>
          </cell>
          <cell r="E1060" t="str">
            <v>ELETRICISTA COM ENCARGOS COMPLEMENTARES</v>
          </cell>
          <cell r="F1060" t="str">
            <v>H</v>
          </cell>
          <cell r="G1060">
            <v>7.6999999999999999E-2</v>
          </cell>
          <cell r="H1060">
            <v>28.593994000000002</v>
          </cell>
          <cell r="I1060">
            <v>2.2017375380000002</v>
          </cell>
        </row>
        <row r="1061">
          <cell r="D1061">
            <v>985</v>
          </cell>
          <cell r="E1061" t="str">
            <v>CABO DE COBRE, RIGIDO, CLASSE 2, ISOLACAO EM PVC/A, ANTICHAMA BWF-B, 1 CONDUTOR, 450/750 V, SECAO NOMINAL 10 MM2</v>
          </cell>
          <cell r="F1061" t="str">
            <v>M</v>
          </cell>
          <cell r="G1061">
            <v>1.19</v>
          </cell>
          <cell r="H1061" t="str">
            <v>4,65</v>
          </cell>
          <cell r="I1061">
            <v>5.5335000000000001</v>
          </cell>
        </row>
        <row r="1062">
          <cell r="D1062">
            <v>21127</v>
          </cell>
          <cell r="E1062" t="str">
            <v>FITA ISOLANTE ADESIVA ANTICHAMA, USO ATE 750 V, EM ROLO DE 19 MM X 5 M</v>
          </cell>
          <cell r="F1062" t="str">
            <v>UN</v>
          </cell>
          <cell r="G1062">
            <v>8.9999999999999993E-3</v>
          </cell>
          <cell r="H1062" t="str">
            <v>3,55</v>
          </cell>
          <cell r="I1062">
            <v>3.1949999999999999E-2</v>
          </cell>
        </row>
        <row r="1063">
          <cell r="D1063">
            <v>91934</v>
          </cell>
          <cell r="E1063" t="str">
            <v>CABO DE COBRE FLEXÍVEL ISOLADO, 16 MM², ANTI-CHAMA 450/750 V, PARA CIRCUITOS TERMINAIS - FORNECIMENTO E INSTALAÇÃO. AF_12/2015</v>
          </cell>
          <cell r="F1063" t="str">
            <v>M</v>
          </cell>
          <cell r="G1063" t="str">
            <v/>
          </cell>
          <cell r="I1063">
            <v>17.297302299999998</v>
          </cell>
        </row>
        <row r="1064">
          <cell r="D1064">
            <v>88247</v>
          </cell>
          <cell r="E1064" t="str">
            <v>AUXILIAR DE ELETRICISTA COM ENCARGOS COMPLEMENTARES</v>
          </cell>
          <cell r="F1064" t="str">
            <v>H</v>
          </cell>
          <cell r="G1064">
            <v>0.115</v>
          </cell>
          <cell r="H1064">
            <v>21.476025999999997</v>
          </cell>
          <cell r="I1064">
            <v>2.4697429899999999</v>
          </cell>
        </row>
        <row r="1065">
          <cell r="D1065">
            <v>88264</v>
          </cell>
          <cell r="E1065" t="str">
            <v>ELETRICISTA COM ENCARGOS COMPLEMENTARES</v>
          </cell>
          <cell r="F1065" t="str">
            <v>H</v>
          </cell>
          <cell r="G1065">
            <v>0.115</v>
          </cell>
          <cell r="H1065">
            <v>28.593994000000002</v>
          </cell>
          <cell r="I1065">
            <v>3.2883093100000003</v>
          </cell>
        </row>
        <row r="1066">
          <cell r="D1066">
            <v>1004</v>
          </cell>
          <cell r="E1066" t="str">
            <v>!EM PROCESSO DE DESATIVACAO! CABO DE COBRE ISOLAMENTO ANTI-CHAMA 450/750V 16MM2, FLEXIVEL, TP FORESPLAST ALCOA OU EQUIV</v>
          </cell>
          <cell r="F1066" t="str">
            <v>M</v>
          </cell>
          <cell r="G1066">
            <v>1.19</v>
          </cell>
          <cell r="H1066">
            <v>9.67</v>
          </cell>
          <cell r="I1066">
            <v>11.507299999999999</v>
          </cell>
        </row>
        <row r="1067">
          <cell r="D1067">
            <v>21127</v>
          </cell>
          <cell r="E1067" t="str">
            <v>FITA ISOLANTE ADESIVA ANTICHAMA, USO ATE 750 V, EM ROLO DE 19 MM X 5 M</v>
          </cell>
          <cell r="F1067" t="str">
            <v>UN</v>
          </cell>
          <cell r="G1067">
            <v>8.9999999999999993E-3</v>
          </cell>
          <cell r="H1067" t="str">
            <v>3,55</v>
          </cell>
          <cell r="I1067">
            <v>3.1949999999999999E-2</v>
          </cell>
        </row>
        <row r="1068">
          <cell r="D1068">
            <v>92983</v>
          </cell>
          <cell r="E1068" t="str">
            <v>CABO DE COBRE FLEXÍVEL ISOLADO, 25 MM², ANTI-CHAMA 450/750 V, PARA DISTRIBUIÇÃO - FORNECIMENTO E INSTALAÇÃO. AF_12/2015</v>
          </cell>
          <cell r="F1068" t="str">
            <v>M</v>
          </cell>
          <cell r="G1068" t="str">
            <v/>
          </cell>
          <cell r="I1068">
            <v>14.54353128</v>
          </cell>
        </row>
        <row r="1069">
          <cell r="D1069">
            <v>88247</v>
          </cell>
          <cell r="E1069" t="str">
            <v>AUXILIAR DE ELETRICISTA COM ENCARGOS COMPLEMENTARES</v>
          </cell>
          <cell r="F1069" t="str">
            <v>H</v>
          </cell>
          <cell r="G1069">
            <v>6.4000000000000001E-2</v>
          </cell>
          <cell r="H1069">
            <v>21.476025999999997</v>
          </cell>
          <cell r="I1069">
            <v>1.3744656639999999</v>
          </cell>
        </row>
        <row r="1070">
          <cell r="D1070">
            <v>88264</v>
          </cell>
          <cell r="E1070" t="str">
            <v>ELETRICISTA COM ENCARGOS COMPLEMENTARES</v>
          </cell>
          <cell r="F1070" t="str">
            <v>H</v>
          </cell>
          <cell r="G1070">
            <v>6.4000000000000001E-2</v>
          </cell>
          <cell r="H1070">
            <v>28.593994000000002</v>
          </cell>
          <cell r="I1070">
            <v>1.8300156160000001</v>
          </cell>
        </row>
        <row r="1071">
          <cell r="D1071">
            <v>986</v>
          </cell>
          <cell r="E1071" t="str">
            <v>CABO DE COBRE, RIGIDO, CLASSE 2, ISOLACAO EM PVC/A, ANTICHAMA BWF-B, 1 CONDUTOR, 450/750 V, SECAO NOMINAL 25 MM2</v>
          </cell>
          <cell r="F1071" t="str">
            <v>M</v>
          </cell>
          <cell r="G1071">
            <v>1.0149999999999999</v>
          </cell>
          <cell r="H1071" t="str">
            <v>11,14</v>
          </cell>
          <cell r="I1071">
            <v>11.3071</v>
          </cell>
        </row>
        <row r="1072">
          <cell r="D1072">
            <v>21127</v>
          </cell>
          <cell r="E1072" t="str">
            <v>FITA ISOLANTE ADESIVA ANTICHAMA, USO ATE 750 V, EM ROLO DE 19 MM X 5 M</v>
          </cell>
          <cell r="F1072" t="str">
            <v>UN</v>
          </cell>
          <cell r="G1072">
            <v>8.9999999999999993E-3</v>
          </cell>
          <cell r="H1072" t="str">
            <v>3,55</v>
          </cell>
          <cell r="I1072">
            <v>3.1949999999999999E-2</v>
          </cell>
        </row>
        <row r="1073">
          <cell r="D1073">
            <v>92987</v>
          </cell>
          <cell r="E1073" t="str">
            <v>CABO DE COBRE FLEXÍVEL ISOLADO, 50 MM², ANTI-CHAMA 450/750 V, PARA DISTRIBUIÇÃO - FORNECIMENTO E INSTALAÇÃO. AF_12/2015</v>
          </cell>
          <cell r="F1073" t="str">
            <v>M</v>
          </cell>
          <cell r="G1073" t="str">
            <v/>
          </cell>
          <cell r="I1073">
            <v>26.180091739999995</v>
          </cell>
        </row>
        <row r="1074">
          <cell r="D1074">
            <v>88247</v>
          </cell>
          <cell r="E1074" t="str">
            <v>AUXILIAR DE ELETRICISTA COM ENCARGOS COMPLEMENTARES</v>
          </cell>
          <cell r="F1074" t="str">
            <v>H</v>
          </cell>
          <cell r="G1074">
            <v>8.6999999999999994E-2</v>
          </cell>
          <cell r="H1074">
            <v>21.476025999999997</v>
          </cell>
          <cell r="I1074">
            <v>1.8684142619999997</v>
          </cell>
        </row>
        <row r="1075">
          <cell r="D1075">
            <v>88264</v>
          </cell>
          <cell r="E1075" t="str">
            <v>ELETRICISTA COM ENCARGOS COMPLEMENTARES</v>
          </cell>
          <cell r="F1075" t="str">
            <v>H</v>
          </cell>
          <cell r="G1075">
            <v>8.6999999999999994E-2</v>
          </cell>
          <cell r="H1075">
            <v>28.593994000000002</v>
          </cell>
          <cell r="I1075">
            <v>2.4876774780000002</v>
          </cell>
        </row>
        <row r="1076">
          <cell r="D1076">
            <v>1007</v>
          </cell>
          <cell r="E1076" t="str">
            <v>CABO DE COBRE, RIGIDO, CLASSE 2, ISOLACAO EM PVC/A, ANTICHAMA BWF-B, 1 CONDUTOR, 450/750 V, SECAO NOMINAL 50 MM2</v>
          </cell>
          <cell r="F1076" t="str">
            <v>M</v>
          </cell>
          <cell r="G1076">
            <v>1.0149999999999999</v>
          </cell>
          <cell r="H1076" t="str">
            <v>21,47</v>
          </cell>
          <cell r="I1076">
            <v>21.792049999999996</v>
          </cell>
        </row>
        <row r="1077">
          <cell r="D1077">
            <v>21127</v>
          </cell>
          <cell r="E1077" t="str">
            <v>FITA ISOLANTE ADESIVA ANTICHAMA, USO ATE 750 V, EM ROLO DE 19 MM X 5 M</v>
          </cell>
          <cell r="F1077" t="str">
            <v>UN</v>
          </cell>
          <cell r="G1077">
            <v>8.9999999999999993E-3</v>
          </cell>
          <cell r="H1077" t="str">
            <v>3,55</v>
          </cell>
          <cell r="I1077">
            <v>3.1949999999999999E-2</v>
          </cell>
        </row>
        <row r="1078">
          <cell r="D1078" t="str">
            <v>COMP 006</v>
          </cell>
          <cell r="E1078" t="str">
            <v>CABO DE COBRE PP CORDPLAST 3 X 1,5 MM², 450/750V.</v>
          </cell>
          <cell r="F1078" t="str">
            <v>M</v>
          </cell>
          <cell r="I1078">
            <v>4.5428237599999992</v>
          </cell>
        </row>
        <row r="1079">
          <cell r="D1079">
            <v>88264</v>
          </cell>
          <cell r="E1079" t="str">
            <v>ELETRICISTA COM ENCARGOS COMPLEMENTARES</v>
          </cell>
          <cell r="F1079" t="str">
            <v>H</v>
          </cell>
          <cell r="G1079">
            <v>2.4E-2</v>
          </cell>
          <cell r="H1079">
            <v>28.593994000000002</v>
          </cell>
          <cell r="I1079">
            <v>0.68625585600000005</v>
          </cell>
        </row>
        <row r="1080">
          <cell r="D1080">
            <v>88243</v>
          </cell>
          <cell r="E1080" t="str">
            <v>AJUDANTE DE ELETRICISTA</v>
          </cell>
          <cell r="F1080" t="str">
            <v>H</v>
          </cell>
          <cell r="G1080">
            <v>2.4E-2</v>
          </cell>
          <cell r="H1080">
            <v>18.335746</v>
          </cell>
          <cell r="I1080">
            <v>0.440057904</v>
          </cell>
        </row>
        <row r="1081">
          <cell r="D1081">
            <v>39257</v>
          </cell>
          <cell r="E1081" t="str">
            <v>CABO MULTIPOLAR DE COBRA, FLEXIVEL, CLASSE 4 OU 5, ISOLAÇÃO EM HEPR, COBERTURA EM PVC-ST2, ANTICHAMA, BWF-B. 0,6/1 KV 3</v>
          </cell>
          <cell r="F1081" t="str">
            <v>M</v>
          </cell>
          <cell r="G1081">
            <v>1.19</v>
          </cell>
          <cell r="H1081" t="str">
            <v>2,80</v>
          </cell>
          <cell r="I1081">
            <v>3.3319999999999999</v>
          </cell>
        </row>
        <row r="1082">
          <cell r="D1082">
            <v>20111</v>
          </cell>
          <cell r="E1082" t="str">
            <v>FITA ISOLANTE ADESIVA ANTICHAMA, USO ATE 750 V, EM ROLO DE 19 MM X 20M</v>
          </cell>
          <cell r="F1082" t="str">
            <v>UN</v>
          </cell>
          <cell r="G1082">
            <v>8.9999999999999993E-3</v>
          </cell>
          <cell r="H1082" t="str">
            <v>9,39</v>
          </cell>
          <cell r="I1082">
            <v>8.4510000000000002E-2</v>
          </cell>
        </row>
        <row r="1083">
          <cell r="E1083" t="str">
            <v>ELETROCALHAS E ELETRODUTOS</v>
          </cell>
        </row>
        <row r="1084">
          <cell r="D1084">
            <v>8441</v>
          </cell>
          <cell r="E1084" t="str">
            <v>ABRAÇADEIRA METÁLICA TIPO "D" DE 3/4"</v>
          </cell>
          <cell r="F1084" t="str">
            <v>UN</v>
          </cell>
          <cell r="I1084">
            <v>5.1664276000000005</v>
          </cell>
        </row>
        <row r="1085">
          <cell r="D1085">
            <v>400</v>
          </cell>
          <cell r="E1085" t="str">
            <v>ABRAÇADEIRA EM AÇO PARA AMARRAÇÃO DE ELETRODUTOS, TIPO D, COM 3/4" E PARAFUSO DE FIXAÇÃO</v>
          </cell>
          <cell r="F1085" t="str">
            <v>UN</v>
          </cell>
          <cell r="G1085">
            <v>1</v>
          </cell>
          <cell r="H1085" t="str">
            <v>0,62</v>
          </cell>
          <cell r="I1085">
            <v>0.62</v>
          </cell>
        </row>
        <row r="1086">
          <cell r="D1086">
            <v>88267</v>
          </cell>
          <cell r="E1086" t="str">
            <v>ENCANADOR OU BOMBEIRO HIDRAULICO COM ENCARGOS COMPLEMENTARES</v>
          </cell>
          <cell r="F1086" t="str">
            <v>H</v>
          </cell>
          <cell r="G1086">
            <v>0.1</v>
          </cell>
          <cell r="H1086">
            <v>28.593994000000002</v>
          </cell>
          <cell r="I1086">
            <v>2.8593994000000005</v>
          </cell>
        </row>
        <row r="1087">
          <cell r="D1087">
            <v>88316</v>
          </cell>
          <cell r="E1087" t="str">
            <v>SERVENTE COM ENCARGOS COMPLEMENTARES</v>
          </cell>
          <cell r="F1087" t="str">
            <v>H</v>
          </cell>
          <cell r="G1087">
            <v>0.1</v>
          </cell>
          <cell r="H1087">
            <v>16.870282</v>
          </cell>
          <cell r="I1087">
            <v>1.6870282000000001</v>
          </cell>
        </row>
        <row r="1088">
          <cell r="D1088">
            <v>4178</v>
          </cell>
          <cell r="E1088" t="str">
            <v>ABRAÇADEIRA EM AÇO INOX, TIPO "D", 1", FORNECIMENTO</v>
          </cell>
          <cell r="F1088" t="str">
            <v>UN</v>
          </cell>
          <cell r="I1088">
            <v>0.75</v>
          </cell>
        </row>
        <row r="1089">
          <cell r="D1089">
            <v>3309</v>
          </cell>
          <cell r="E1089" t="str">
            <v>ABRAÇADEIRA E, AÇO INOX, TIPO "D", 1"</v>
          </cell>
          <cell r="F1089" t="str">
            <v>UN</v>
          </cell>
          <cell r="G1089">
            <v>1</v>
          </cell>
          <cell r="H1089">
            <v>0.75</v>
          </cell>
          <cell r="I1089">
            <v>0.75</v>
          </cell>
        </row>
        <row r="1090">
          <cell r="D1090">
            <v>9816</v>
          </cell>
          <cell r="E1090" t="str">
            <v>ARRUELA LISA ZINCADA D= 1/4"</v>
          </cell>
          <cell r="F1090" t="str">
            <v>UN</v>
          </cell>
          <cell r="I1090">
            <v>0.54464276</v>
          </cell>
        </row>
        <row r="1091">
          <cell r="D1091">
            <v>8347</v>
          </cell>
          <cell r="E1091" t="str">
            <v>ARRUELA LISA ZINCADA D= 1/4"</v>
          </cell>
          <cell r="F1091" t="str">
            <v>UN</v>
          </cell>
          <cell r="G1091">
            <v>1</v>
          </cell>
          <cell r="H1091">
            <v>0.09</v>
          </cell>
          <cell r="I1091">
            <v>0.09</v>
          </cell>
        </row>
        <row r="1092">
          <cell r="D1092">
            <v>88264</v>
          </cell>
          <cell r="E1092" t="str">
            <v>ELETRICISTA COM ENCARGOS COMPLEMENTARES</v>
          </cell>
          <cell r="F1092" t="str">
            <v>H</v>
          </cell>
          <cell r="G1092">
            <v>0.01</v>
          </cell>
          <cell r="H1092">
            <v>28.593994000000002</v>
          </cell>
          <cell r="I1092">
            <v>0.28593994</v>
          </cell>
        </row>
        <row r="1093">
          <cell r="D1093">
            <v>88316</v>
          </cell>
          <cell r="E1093" t="str">
            <v>SERVENTE COM ENCARGOS COMPLEMENTARES</v>
          </cell>
          <cell r="F1093" t="str">
            <v>H</v>
          </cell>
          <cell r="G1093">
            <v>0.01</v>
          </cell>
          <cell r="H1093">
            <v>16.870282</v>
          </cell>
          <cell r="I1093">
            <v>0.16870282</v>
          </cell>
        </row>
        <row r="1094">
          <cell r="D1094" t="str">
            <v>COMP 007</v>
          </cell>
          <cell r="E1094" t="str">
            <v>BOX RETO DE ALUMÍNIO 1".</v>
          </cell>
          <cell r="F1094" t="str">
            <v>UN</v>
          </cell>
          <cell r="I1094">
            <v>2.96</v>
          </cell>
        </row>
        <row r="1095">
          <cell r="D1095">
            <v>8206</v>
          </cell>
          <cell r="E1095" t="str">
            <v>BOX RETO 1"</v>
          </cell>
          <cell r="F1095" t="str">
            <v>UN</v>
          </cell>
          <cell r="G1095">
            <v>1</v>
          </cell>
          <cell r="H1095">
            <v>2.96</v>
          </cell>
          <cell r="I1095">
            <v>2.96</v>
          </cell>
        </row>
        <row r="1096">
          <cell r="D1096" t="str">
            <v>COMP 008</v>
          </cell>
          <cell r="E1096" t="str">
            <v>BOX RETO DE ALUMÍNIO 3/4".</v>
          </cell>
          <cell r="F1096" t="str">
            <v>UN</v>
          </cell>
          <cell r="I1096">
            <v>3.7</v>
          </cell>
        </row>
        <row r="1097">
          <cell r="D1097" t="str">
            <v>COT003</v>
          </cell>
          <cell r="E1097" t="str">
            <v>BOX RETO DE ALUMÍNIO 3/4".</v>
          </cell>
          <cell r="F1097" t="str">
            <v>UN</v>
          </cell>
          <cell r="G1097">
            <v>1</v>
          </cell>
          <cell r="H1097">
            <v>3.7</v>
          </cell>
          <cell r="I1097">
            <v>3.7</v>
          </cell>
        </row>
        <row r="1098">
          <cell r="D1098">
            <v>10282</v>
          </cell>
          <cell r="E1098" t="str">
            <v>Caixa de derivação para canaleta metálica articulada, da Valemam</v>
          </cell>
          <cell r="F1098" t="str">
            <v>UND</v>
          </cell>
          <cell r="I1098">
            <v>47.505710399999998</v>
          </cell>
        </row>
        <row r="1099">
          <cell r="D1099">
            <v>88264</v>
          </cell>
          <cell r="E1099" t="str">
            <v>ELETRICISTA COM ENCARGOS COMPLEMENTARES</v>
          </cell>
          <cell r="F1099" t="str">
            <v>H</v>
          </cell>
          <cell r="G1099">
            <v>0.4</v>
          </cell>
          <cell r="H1099">
            <v>28.593994000000002</v>
          </cell>
          <cell r="I1099">
            <v>11.437597600000002</v>
          </cell>
        </row>
        <row r="1100">
          <cell r="D1100">
            <v>88316</v>
          </cell>
          <cell r="E1100" t="str">
            <v>SERVENTE COM ENCARGOS COMPLEMENTARES</v>
          </cell>
          <cell r="F1100" t="str">
            <v>H</v>
          </cell>
          <cell r="G1100">
            <v>0.4</v>
          </cell>
          <cell r="H1100">
            <v>16.870282</v>
          </cell>
          <cell r="I1100">
            <v>6.7481128000000004</v>
          </cell>
        </row>
        <row r="1101">
          <cell r="D1101">
            <v>11059</v>
          </cell>
          <cell r="E1101" t="str">
            <v>Caixa de derivação para canaleta metálica articulada, da Valema</v>
          </cell>
          <cell r="F1101" t="str">
            <v>UND</v>
          </cell>
          <cell r="G1101">
            <v>1</v>
          </cell>
          <cell r="H1101">
            <v>29.32</v>
          </cell>
          <cell r="I1101">
            <v>29.32</v>
          </cell>
        </row>
        <row r="1102">
          <cell r="D1102">
            <v>9819</v>
          </cell>
          <cell r="E1102" t="str">
            <v>CHUMBADOR WALSYMA CB 314200 D= 1/4" X 2"</v>
          </cell>
          <cell r="F1102" t="str">
            <v>UN</v>
          </cell>
          <cell r="I1102">
            <v>2.4</v>
          </cell>
        </row>
        <row r="1103">
          <cell r="D1103">
            <v>88263</v>
          </cell>
          <cell r="E1103" t="str">
            <v>ELETRICISTA COM ENCARGOS COMPLEMENTARES</v>
          </cell>
          <cell r="F1103" t="str">
            <v>H</v>
          </cell>
          <cell r="G1103">
            <v>0.01</v>
          </cell>
          <cell r="H1103">
            <v>0</v>
          </cell>
          <cell r="I1103">
            <v>0</v>
          </cell>
        </row>
        <row r="1104">
          <cell r="D1104">
            <v>8212</v>
          </cell>
          <cell r="E1104" t="str">
            <v>CHUMBADOR WALSYMA CB 314200 D= 1/4" X 2"</v>
          </cell>
          <cell r="F1104" t="str">
            <v>UN</v>
          </cell>
          <cell r="G1104">
            <v>1</v>
          </cell>
          <cell r="H1104">
            <v>2.4</v>
          </cell>
          <cell r="I1104">
            <v>2.4</v>
          </cell>
        </row>
        <row r="1105">
          <cell r="D1105">
            <v>91868</v>
          </cell>
          <cell r="E1105" t="str">
            <v>ELETRODUTO RÍGIDO ROSCÁVEL, PVC, DN 32 MM (1"), PARA CIRCUITOS TERMINAIS, INSTALADO EM LAJE - FORNECIMENTO E INSTALAÇÃO. AF_12/2015</v>
          </cell>
          <cell r="F1105" t="str">
            <v>M</v>
          </cell>
          <cell r="G1105" t="str">
            <v/>
          </cell>
          <cell r="I1105">
            <v>9.9896825199999988</v>
          </cell>
        </row>
        <row r="1106">
          <cell r="D1106">
            <v>88247</v>
          </cell>
          <cell r="E1106" t="str">
            <v>AUXILIAR DE ELETRICISTA COM ENCARGOS COMPLEMENTARES</v>
          </cell>
          <cell r="F1106" t="str">
            <v>H</v>
          </cell>
          <cell r="G1106">
            <v>0.126</v>
          </cell>
          <cell r="H1106">
            <v>21.476025999999997</v>
          </cell>
          <cell r="I1106">
            <v>2.7059792759999999</v>
          </cell>
        </row>
        <row r="1107">
          <cell r="D1107">
            <v>88264</v>
          </cell>
          <cell r="E1107" t="str">
            <v>ELETRICISTA COM ENCARGOS COMPLEMENTARES</v>
          </cell>
          <cell r="F1107" t="str">
            <v>H</v>
          </cell>
          <cell r="G1107">
            <v>0.126</v>
          </cell>
          <cell r="H1107">
            <v>28.593994000000002</v>
          </cell>
          <cell r="I1107">
            <v>3.6028432440000002</v>
          </cell>
        </row>
        <row r="1108">
          <cell r="D1108">
            <v>2685</v>
          </cell>
          <cell r="E1108" t="str">
            <v>ELETRODUTO DE PVC RIGIDO ROSCAVEL DE 1 ", SEM LUVA</v>
          </cell>
          <cell r="F1108" t="str">
            <v>M</v>
          </cell>
          <cell r="G1108">
            <v>1.0169999999999999</v>
          </cell>
          <cell r="H1108" t="str">
            <v>3,60</v>
          </cell>
          <cell r="I1108">
            <v>3.6611999999999996</v>
          </cell>
        </row>
        <row r="1109">
          <cell r="D1109">
            <v>34562</v>
          </cell>
          <cell r="E1109" t="str">
            <v>ARAME RECOZIDO 16 BWG, 1,60 MM (0,016 KG/M)</v>
          </cell>
          <cell r="F1109" t="str">
            <v>KG</v>
          </cell>
          <cell r="G1109">
            <v>2E-3</v>
          </cell>
          <cell r="H1109" t="str">
            <v>9,83</v>
          </cell>
          <cell r="I1109">
            <v>1.966E-2</v>
          </cell>
        </row>
        <row r="1110">
          <cell r="D1110">
            <v>91865</v>
          </cell>
          <cell r="E1110" t="str">
            <v>ELETRODUTO RÍGIDO ROSCÁVEL, PVC, DN 40 MM (1 1/4"), PARA CIRCUITOS TERMINAIS, INSTALADO EM FORRO - FORNECIMENTO E INSTALAÇÃO. AF_12/2015</v>
          </cell>
          <cell r="F1110" t="str">
            <v>M</v>
          </cell>
          <cell r="G1110" t="str">
            <v/>
          </cell>
          <cell r="I1110">
            <v>13.64081268</v>
          </cell>
        </row>
        <row r="1111">
          <cell r="D1111">
            <v>88247</v>
          </cell>
          <cell r="E1111" t="str">
            <v>AUXILIAR DE ELETRICISTA COM ENCARGOS COMPLEMENTARES</v>
          </cell>
          <cell r="F1111" t="str">
            <v>H</v>
          </cell>
          <cell r="G1111">
            <v>0.13400000000000001</v>
          </cell>
          <cell r="H1111">
            <v>21.476025999999997</v>
          </cell>
          <cell r="I1111">
            <v>2.8777874839999997</v>
          </cell>
        </row>
        <row r="1112">
          <cell r="D1112">
            <v>88264</v>
          </cell>
          <cell r="E1112" t="str">
            <v>ELETRICISTA COM ENCARGOS COMPLEMENTARES</v>
          </cell>
          <cell r="F1112" t="str">
            <v>H</v>
          </cell>
          <cell r="G1112">
            <v>0.13400000000000001</v>
          </cell>
          <cell r="H1112">
            <v>28.593994000000002</v>
          </cell>
          <cell r="I1112">
            <v>3.8315951960000003</v>
          </cell>
        </row>
        <row r="1113">
          <cell r="D1113">
            <v>91170</v>
          </cell>
          <cell r="E1113" t="str">
            <v>FIXAÇÃO DE TUBOS HORIZONTAIS DE PVC, CPVC OU COBRE DIÂMETROS MENORES OU IGUAIS A 40 MM OU ELETROCALHAS ATÉ 150MM DE LARGURA, COM ABRAÇADEIRA METÁLICA RÍGIDA TIPO D 1/2, FIXADA EM PERFILADO EM LAJE. AF_05/2015</v>
          </cell>
          <cell r="F1113" t="str">
            <v>M</v>
          </cell>
          <cell r="G1113">
            <v>1</v>
          </cell>
          <cell r="H1113" t="str">
            <v>2,06</v>
          </cell>
          <cell r="I1113">
            <v>2.06</v>
          </cell>
        </row>
        <row r="1114">
          <cell r="D1114">
            <v>2684</v>
          </cell>
          <cell r="E1114" t="str">
            <v>ELETRODUTO DE PVC RIGIDO ROSCAVEL DE 1 1/4 ", SEM LUVA</v>
          </cell>
          <cell r="F1114" t="str">
            <v>M</v>
          </cell>
          <cell r="G1114">
            <v>1.0169999999999999</v>
          </cell>
          <cell r="H1114" t="str">
            <v>4,79</v>
          </cell>
          <cell r="I1114">
            <v>4.8714299999999993</v>
          </cell>
        </row>
        <row r="1115">
          <cell r="D1115">
            <v>93008</v>
          </cell>
          <cell r="E1115" t="str">
            <v>ELETRODUTO RÍGIDO ROSCÁVEL, PVC, DN 50 MM (1 1/2") - FORNECIMENTO E INSTALAÇÃO. AF_12/2015</v>
          </cell>
          <cell r="F1115" t="str">
            <v>M</v>
          </cell>
          <cell r="G1115" t="str">
            <v/>
          </cell>
          <cell r="I1115">
            <v>11.393842240000001</v>
          </cell>
        </row>
        <row r="1116">
          <cell r="D1116">
            <v>88247</v>
          </cell>
          <cell r="E1116" t="str">
            <v>AUXILIAR DE ELETRICISTA COM ENCARGOS COMPLEMENTARES</v>
          </cell>
          <cell r="F1116" t="str">
            <v>H</v>
          </cell>
          <cell r="G1116">
            <v>0.112</v>
          </cell>
          <cell r="H1116">
            <v>21.476025999999997</v>
          </cell>
          <cell r="I1116">
            <v>2.4053149119999997</v>
          </cell>
        </row>
        <row r="1117">
          <cell r="D1117">
            <v>88264</v>
          </cell>
          <cell r="E1117" t="str">
            <v>ELETRICISTA COM ENCARGOS COMPLEMENTARES</v>
          </cell>
          <cell r="F1117" t="str">
            <v>H</v>
          </cell>
          <cell r="G1117">
            <v>0.112</v>
          </cell>
          <cell r="H1117">
            <v>28.593994000000002</v>
          </cell>
          <cell r="I1117">
            <v>3.2025273280000004</v>
          </cell>
        </row>
        <row r="1118">
          <cell r="D1118">
            <v>2680</v>
          </cell>
          <cell r="E1118" t="str">
            <v>ELETRODUTO DE PVC RIGIDO ROSCAVEL DE 1 1/2 ", SEM LUVA</v>
          </cell>
          <cell r="F1118" t="str">
            <v>M</v>
          </cell>
          <cell r="G1118">
            <v>1.1000000000000001</v>
          </cell>
          <cell r="H1118" t="str">
            <v>5,26</v>
          </cell>
          <cell r="I1118">
            <v>5.7860000000000005</v>
          </cell>
        </row>
        <row r="1119">
          <cell r="D1119">
            <v>93010</v>
          </cell>
          <cell r="E1119" t="str">
            <v>ELETRODUTO RÍGIDO ROSCÁVEL, PVC, DN 75 MM (2 1/2") - FORNECIMENTO E INSTALAÇÃO. AF_12/2015</v>
          </cell>
          <cell r="F1119" t="str">
            <v>M</v>
          </cell>
          <cell r="G1119" t="str">
            <v/>
          </cell>
          <cell r="I1119">
            <v>21.526783080000001</v>
          </cell>
        </row>
        <row r="1120">
          <cell r="D1120">
            <v>88247</v>
          </cell>
          <cell r="E1120" t="str">
            <v>AUXILIAR DE ELETRICISTA COM ENCARGOS COMPLEMENTARES</v>
          </cell>
          <cell r="F1120" t="str">
            <v>H</v>
          </cell>
          <cell r="G1120">
            <v>0.154</v>
          </cell>
          <cell r="H1120">
            <v>21.476025999999997</v>
          </cell>
          <cell r="I1120">
            <v>3.3073080039999994</v>
          </cell>
        </row>
        <row r="1121">
          <cell r="D1121">
            <v>88264</v>
          </cell>
          <cell r="E1121" t="str">
            <v>ELETRICISTA COM ENCARGOS COMPLEMENTARES</v>
          </cell>
          <cell r="F1121" t="str">
            <v>H</v>
          </cell>
          <cell r="G1121">
            <v>0.154</v>
          </cell>
          <cell r="H1121">
            <v>28.593994000000002</v>
          </cell>
          <cell r="I1121">
            <v>4.4034750760000003</v>
          </cell>
        </row>
        <row r="1122">
          <cell r="D1122">
            <v>2682</v>
          </cell>
          <cell r="E1122" t="str">
            <v>ELETRODUTO DE PVC RIGIDO ROSCAVEL DE 2 1/2 ", SEM LUVA</v>
          </cell>
          <cell r="F1122" t="str">
            <v>M</v>
          </cell>
          <cell r="G1122">
            <v>1.1000000000000001</v>
          </cell>
          <cell r="H1122" t="str">
            <v>12,56</v>
          </cell>
          <cell r="I1122">
            <v>13.816000000000003</v>
          </cell>
        </row>
        <row r="1123">
          <cell r="D1123">
            <v>91867</v>
          </cell>
          <cell r="E1123" t="str">
            <v>ELETRODUTO RÍGIDO ROSCÁVEL, PVC, DN 25 MM (3/4"), PARA CIRCUITOS TERMINAIS, INSTALADO EM LAJE - FORNECIMENTO E INSTALAÇÃO. AF_12/2015</v>
          </cell>
          <cell r="F1123" t="str">
            <v>M</v>
          </cell>
          <cell r="G1123" t="str">
            <v/>
          </cell>
          <cell r="I1123">
            <v>7.4639360399999992</v>
          </cell>
        </row>
        <row r="1124">
          <cell r="D1124">
            <v>88247</v>
          </cell>
          <cell r="E1124" t="str">
            <v>AUXILIAR DE ELETRICISTA COM ENCARGOS COMPLEMENTARES</v>
          </cell>
          <cell r="F1124" t="str">
            <v>H</v>
          </cell>
          <cell r="G1124">
            <v>0.10199999999999999</v>
          </cell>
          <cell r="H1124">
            <v>21.476025999999997</v>
          </cell>
          <cell r="I1124">
            <v>2.1905546519999994</v>
          </cell>
        </row>
        <row r="1125">
          <cell r="D1125">
            <v>88264</v>
          </cell>
          <cell r="E1125" t="str">
            <v>ELETRICISTA COM ENCARGOS COMPLEMENTARES</v>
          </cell>
          <cell r="F1125" t="str">
            <v>H</v>
          </cell>
          <cell r="G1125">
            <v>0.10199999999999999</v>
          </cell>
          <cell r="H1125">
            <v>28.593994000000002</v>
          </cell>
          <cell r="I1125">
            <v>2.9165873879999999</v>
          </cell>
        </row>
        <row r="1126">
          <cell r="D1126">
            <v>2674</v>
          </cell>
          <cell r="E1126" t="str">
            <v>ELETRODUTO DE PVC RIGIDO ROSCAVEL DE 3/4 ", SEM LUVA</v>
          </cell>
          <cell r="F1126" t="str">
            <v>M</v>
          </cell>
          <cell r="G1126">
            <v>1.0169999999999999</v>
          </cell>
          <cell r="H1126" t="str">
            <v>2,30</v>
          </cell>
          <cell r="I1126">
            <v>2.3390999999999997</v>
          </cell>
        </row>
        <row r="1127">
          <cell r="D1127">
            <v>34562</v>
          </cell>
          <cell r="E1127" t="str">
            <v>ARAME RECOZIDO 16 BWG, 1,60 MM (0,016 KG/M)</v>
          </cell>
          <cell r="F1127" t="str">
            <v>KG</v>
          </cell>
          <cell r="G1127">
            <v>1.8E-3</v>
          </cell>
          <cell r="H1127" t="str">
            <v>9,83</v>
          </cell>
          <cell r="I1127">
            <v>1.7693999999999998E-2</v>
          </cell>
        </row>
        <row r="1128">
          <cell r="D1128">
            <v>91868</v>
          </cell>
          <cell r="E1128" t="str">
            <v>ELETRODUTO RÍGIDO ROSCÁVEL, PVC, DN 32 MM (1"), PARA CIRCUITOS TERMINAIS, INSTALADO EM LAJE - FORNECIMENTO E INSTALAÇÃO. AF_12/2015</v>
          </cell>
          <cell r="F1128" t="str">
            <v>M</v>
          </cell>
          <cell r="G1128" t="str">
            <v/>
          </cell>
          <cell r="I1128">
            <v>9.9896825199999988</v>
          </cell>
        </row>
        <row r="1129">
          <cell r="D1129">
            <v>88247</v>
          </cell>
          <cell r="E1129" t="str">
            <v>AUXILIAR DE ELETRICISTA COM ENCARGOS COMPLEMENTARES</v>
          </cell>
          <cell r="F1129" t="str">
            <v>H</v>
          </cell>
          <cell r="G1129">
            <v>0.126</v>
          </cell>
          <cell r="H1129">
            <v>21.476025999999997</v>
          </cell>
          <cell r="I1129">
            <v>2.7059792759999999</v>
          </cell>
        </row>
        <row r="1130">
          <cell r="D1130">
            <v>88264</v>
          </cell>
          <cell r="E1130" t="str">
            <v>ELETRICISTA COM ENCARGOS COMPLEMENTARES</v>
          </cell>
          <cell r="F1130" t="str">
            <v>H</v>
          </cell>
          <cell r="G1130">
            <v>0.126</v>
          </cell>
          <cell r="H1130">
            <v>28.593994000000002</v>
          </cell>
          <cell r="I1130">
            <v>3.6028432440000002</v>
          </cell>
        </row>
        <row r="1131">
          <cell r="D1131">
            <v>2685</v>
          </cell>
          <cell r="E1131" t="str">
            <v>ELETRODUTO DE PVC RIGIDO ROSCAVEL DE 1 ", SEM LUVA</v>
          </cell>
          <cell r="F1131" t="str">
            <v>M</v>
          </cell>
          <cell r="G1131">
            <v>1.0169999999999999</v>
          </cell>
          <cell r="H1131" t="str">
            <v>3,60</v>
          </cell>
          <cell r="I1131">
            <v>3.6611999999999996</v>
          </cell>
        </row>
        <row r="1132">
          <cell r="D1132">
            <v>34562</v>
          </cell>
          <cell r="E1132" t="str">
            <v>ARAME RECOZIDO 16 BWG, 1,60 MM (0,016 KG/M)</v>
          </cell>
          <cell r="F1132" t="str">
            <v>KG</v>
          </cell>
          <cell r="G1132">
            <v>2E-3</v>
          </cell>
          <cell r="H1132" t="str">
            <v>9,83</v>
          </cell>
          <cell r="I1132">
            <v>1.966E-2</v>
          </cell>
        </row>
        <row r="1133">
          <cell r="D1133">
            <v>90460</v>
          </cell>
          <cell r="E1133" t="str">
            <v>PERFILADO DE SEÇÃO 38X76MM PARA SUPORTE DE ATÉ 3 TUBOS HORIZONTAIS. AF_05/2015</v>
          </cell>
          <cell r="F1133" t="str">
            <v>M</v>
          </cell>
          <cell r="I1133">
            <v>21.290541472000001</v>
          </cell>
        </row>
        <row r="1134">
          <cell r="D1134">
            <v>11267</v>
          </cell>
          <cell r="E1134" t="str">
            <v>ARRUELA REDONDA DE LATÃO, DIAMETRO EXTERNO= 34MM, ESPESSURA= 2,5MM, DIAMETRO DO FURO= 17MM</v>
          </cell>
          <cell r="F1134" t="str">
            <v>UN</v>
          </cell>
          <cell r="G1134">
            <v>3</v>
          </cell>
          <cell r="H1134" t="str">
            <v>5,69</v>
          </cell>
          <cell r="I1134">
            <v>17.07</v>
          </cell>
        </row>
        <row r="1135">
          <cell r="D1135">
            <v>11976</v>
          </cell>
          <cell r="E1135" t="str">
            <v>CHUMBADOR, DIAMETRO 1/4" COM PARAFUSO 1/4" X 40MM</v>
          </cell>
          <cell r="F1135" t="str">
            <v>UN</v>
          </cell>
          <cell r="G1135">
            <v>1</v>
          </cell>
          <cell r="H1135" t="str">
            <v>0,48</v>
          </cell>
          <cell r="I1135">
            <v>0.48</v>
          </cell>
        </row>
        <row r="1136">
          <cell r="D1136">
            <v>39029</v>
          </cell>
          <cell r="E1136" t="str">
            <v>PERFILADO PERFURADO DUPLO 38 X 76MM, CHAPA 22</v>
          </cell>
          <cell r="F1136" t="str">
            <v>M</v>
          </cell>
          <cell r="G1136">
            <v>0.12</v>
          </cell>
          <cell r="H1136" t="str">
            <v>9,27</v>
          </cell>
          <cell r="I1136">
            <v>1.1123999999999998</v>
          </cell>
        </row>
        <row r="1137">
          <cell r="D1137">
            <v>39996</v>
          </cell>
          <cell r="E1137" t="str">
            <v>VERGALHAO ZINCADO ROSCA TOTAL, 1/4" (6,3MM)</v>
          </cell>
          <cell r="F1137" t="str">
            <v>M</v>
          </cell>
          <cell r="G1137">
            <v>0.45</v>
          </cell>
          <cell r="H1137" t="str">
            <v>2,07</v>
          </cell>
          <cell r="I1137">
            <v>0.93149999999999999</v>
          </cell>
        </row>
        <row r="1138">
          <cell r="D1138">
            <v>39997</v>
          </cell>
          <cell r="E1138" t="str">
            <v>PORCA ZINCADA, SEXTAVADA, DIAMETRO 1/4"</v>
          </cell>
          <cell r="F1138" t="str">
            <v>UN</v>
          </cell>
          <cell r="G1138">
            <v>3</v>
          </cell>
          <cell r="H1138" t="str">
            <v>0,12</v>
          </cell>
          <cell r="I1138">
            <v>0.36</v>
          </cell>
        </row>
        <row r="1139">
          <cell r="D1139">
            <v>88248</v>
          </cell>
          <cell r="E1139" t="str">
            <v>AUXILIAR DE ENCANADOR OU BOMBEIRO HIDRAULICO COM ENCARGOS COMPLEMENTARES</v>
          </cell>
          <cell r="F1139" t="str">
            <v>H</v>
          </cell>
          <cell r="G1139">
            <v>8.0000000000000002E-3</v>
          </cell>
          <cell r="H1139">
            <v>20.132683999999998</v>
          </cell>
          <cell r="I1139">
            <v>0.16106147199999998</v>
          </cell>
        </row>
        <row r="1140">
          <cell r="D1140">
            <v>88267</v>
          </cell>
          <cell r="E1140" t="str">
            <v>ENCANADOR OU BOMBEIRO HIDRÁULICO</v>
          </cell>
          <cell r="F1140" t="str">
            <v>H</v>
          </cell>
          <cell r="G1140">
            <v>5.3999999999999999E-2</v>
          </cell>
          <cell r="H1140" t="str">
            <v>21,77</v>
          </cell>
          <cell r="I1140">
            <v>1.1755800000000001</v>
          </cell>
        </row>
        <row r="1141">
          <cell r="D1141">
            <v>11038</v>
          </cell>
          <cell r="E1141" t="str">
            <v>PORCA EM ALUMÍNIO 1/4" - FORNECIMENTO E COLOCAÇÃO</v>
          </cell>
          <cell r="F1141" t="str">
            <v>UN</v>
          </cell>
          <cell r="I1141">
            <v>0.55464276000000001</v>
          </cell>
        </row>
        <row r="1142">
          <cell r="D1142">
            <v>88316</v>
          </cell>
          <cell r="E1142" t="str">
            <v>SERVENTE COM ENCARGOS COMPLEMENTARES</v>
          </cell>
          <cell r="F1142" t="str">
            <v>H</v>
          </cell>
          <cell r="G1142">
            <v>0.01</v>
          </cell>
          <cell r="H1142">
            <v>16.870282</v>
          </cell>
          <cell r="I1142">
            <v>0.16870282</v>
          </cell>
        </row>
        <row r="1143">
          <cell r="D1143">
            <v>88264</v>
          </cell>
          <cell r="E1143" t="str">
            <v>ELETRICISTA COM ENCARGOS COMPLEMENTARES</v>
          </cell>
          <cell r="F1143" t="str">
            <v>H</v>
          </cell>
          <cell r="G1143">
            <v>0.01</v>
          </cell>
          <cell r="H1143">
            <v>28.593994000000002</v>
          </cell>
          <cell r="I1143">
            <v>0.28593994</v>
          </cell>
        </row>
        <row r="1144">
          <cell r="D1144">
            <v>11900</v>
          </cell>
          <cell r="E1144" t="str">
            <v xml:space="preserve">PORCA EM ALUMÍNIO 1/4" </v>
          </cell>
          <cell r="F1144" t="str">
            <v>UN</v>
          </cell>
          <cell r="G1144">
            <v>1</v>
          </cell>
          <cell r="H1144">
            <v>0.1</v>
          </cell>
          <cell r="I1144">
            <v>0.1</v>
          </cell>
        </row>
        <row r="1145">
          <cell r="D1145" t="str">
            <v>73965/9</v>
          </cell>
          <cell r="E1145" t="str">
            <v>ESCAVACAO MANUAL DE VALA EM LODO, DE 1,5 ATE 3M, EXCLUINDO ESGOTAMENTO/ESCORAMENTO.</v>
          </cell>
          <cell r="F1145" t="str">
            <v>M3</v>
          </cell>
          <cell r="G1145" t="str">
            <v/>
          </cell>
          <cell r="I1145">
            <v>168.70282</v>
          </cell>
        </row>
        <row r="1146">
          <cell r="D1146">
            <v>88316</v>
          </cell>
          <cell r="E1146" t="str">
            <v>SERVENTE COM ENCARGOS COMPLEMENTARES</v>
          </cell>
          <cell r="F1146" t="str">
            <v>H</v>
          </cell>
          <cell r="G1146">
            <v>10</v>
          </cell>
          <cell r="H1146">
            <v>16.870282</v>
          </cell>
          <cell r="I1146">
            <v>168.70282</v>
          </cell>
        </row>
        <row r="1147">
          <cell r="D1147">
            <v>55835</v>
          </cell>
          <cell r="E1147" t="str">
            <v>REATERRO INTERNO (EDIFICACOES) COMPACTADO MANUALMENTE</v>
          </cell>
          <cell r="F1147" t="str">
            <v>M3</v>
          </cell>
          <cell r="G1147" t="str">
            <v/>
          </cell>
          <cell r="I1147">
            <v>59.045986999999997</v>
          </cell>
        </row>
        <row r="1148">
          <cell r="D1148">
            <v>88316</v>
          </cell>
          <cell r="E1148" t="str">
            <v>SERVENTE COM ENCARGOS COMPLEMENTARES</v>
          </cell>
          <cell r="F1148" t="str">
            <v>H</v>
          </cell>
          <cell r="G1148">
            <v>3.5</v>
          </cell>
          <cell r="H1148">
            <v>16.870282</v>
          </cell>
          <cell r="I1148">
            <v>59.045986999999997</v>
          </cell>
        </row>
        <row r="1149">
          <cell r="D1149">
            <v>723</v>
          </cell>
          <cell r="E1149" t="str">
            <v>FORNECIMENTO E INSTALAÇÃO DE SAÍDA HORIZONTAL PARA ELETRODUTO 3/4" (REF. VL 33 VALEMAM OU SIMILAR)</v>
          </cell>
          <cell r="F1149" t="str">
            <v>UN</v>
          </cell>
          <cell r="I1149">
            <v>5.27785656</v>
          </cell>
        </row>
        <row r="1150">
          <cell r="D1150">
            <v>2003</v>
          </cell>
          <cell r="E1150" t="str">
            <v>SAÍDA HORIZONTAL PARA ELETRODUTO 3/4" (REF. VL 33 VALEMAM OU SIMILAR)</v>
          </cell>
          <cell r="F1150" t="str">
            <v>UN</v>
          </cell>
          <cell r="G1150">
            <v>1</v>
          </cell>
          <cell r="H1150">
            <v>2.5499999999999998</v>
          </cell>
          <cell r="I1150">
            <v>2.5499999999999998</v>
          </cell>
        </row>
        <row r="1151">
          <cell r="D1151">
            <v>88316</v>
          </cell>
          <cell r="E1151" t="str">
            <v>SERVENTE COM ENCARGOS COMPLEMENTARES</v>
          </cell>
          <cell r="F1151" t="str">
            <v>H</v>
          </cell>
          <cell r="G1151">
            <v>0.06</v>
          </cell>
          <cell r="H1151">
            <v>16.870282</v>
          </cell>
          <cell r="I1151">
            <v>1.01221692</v>
          </cell>
        </row>
        <row r="1152">
          <cell r="D1152">
            <v>88264</v>
          </cell>
          <cell r="E1152" t="str">
            <v>ELETRICISTA COM ENCARGOS COMPLEMENTARES</v>
          </cell>
          <cell r="F1152" t="str">
            <v>H</v>
          </cell>
          <cell r="G1152">
            <v>0.06</v>
          </cell>
          <cell r="H1152">
            <v>28.593994000000002</v>
          </cell>
          <cell r="I1152">
            <v>1.71563964</v>
          </cell>
        </row>
        <row r="1153">
          <cell r="D1153">
            <v>724</v>
          </cell>
          <cell r="E1153" t="str">
            <v>FORNECIMENTO E INSTALAÇÃO DE SAÍDA HORIZONTAL PARA ELETRODUTO 1" (REF. VL 33 VALEMAM OU SIMILAR)</v>
          </cell>
          <cell r="F1153" t="str">
            <v>UN</v>
          </cell>
          <cell r="I1153">
            <v>7.0557131200000001</v>
          </cell>
        </row>
        <row r="1154">
          <cell r="D1154">
            <v>2001</v>
          </cell>
          <cell r="E1154" t="str">
            <v>SAÍDA HORIZONTAL PARA ELETRODUTO 1" (REF. VL 33 VALEMAM OU SIMILAR)</v>
          </cell>
          <cell r="F1154" t="str">
            <v>UN</v>
          </cell>
          <cell r="G1154">
            <v>1</v>
          </cell>
          <cell r="H1154">
            <v>1.6</v>
          </cell>
          <cell r="I1154">
            <v>1.6</v>
          </cell>
        </row>
        <row r="1155">
          <cell r="D1155">
            <v>88316</v>
          </cell>
          <cell r="E1155" t="str">
            <v>SERVENTE COM ENCARGOS COMPLEMENTARES</v>
          </cell>
          <cell r="F1155" t="str">
            <v>H</v>
          </cell>
          <cell r="G1155">
            <v>0.12</v>
          </cell>
          <cell r="H1155">
            <v>16.870282</v>
          </cell>
          <cell r="I1155">
            <v>2.0244338399999999</v>
          </cell>
        </row>
        <row r="1156">
          <cell r="D1156">
            <v>88264</v>
          </cell>
          <cell r="E1156" t="str">
            <v>ELETRICISTA COM ENCARGOS COMPLEMENTARES</v>
          </cell>
          <cell r="F1156" t="str">
            <v>H</v>
          </cell>
          <cell r="G1156">
            <v>0.12</v>
          </cell>
          <cell r="H1156">
            <v>28.593994000000002</v>
          </cell>
          <cell r="I1156">
            <v>3.43127928</v>
          </cell>
        </row>
        <row r="1157">
          <cell r="D1157">
            <v>7384</v>
          </cell>
          <cell r="E1157" t="str">
            <v>FIXAÇÃO DE ELETROCALHAS COM VERGALHÃO (TIRANTE) COM ROSCA TOTAL, DIÂM = 1/4" X 1000MM (MARVITEC REF. 1431 OU SIMILAR)</v>
          </cell>
          <cell r="F1157" t="str">
            <v>M</v>
          </cell>
          <cell r="I1157">
            <v>22.839282799999999</v>
          </cell>
        </row>
        <row r="1158">
          <cell r="D1158">
            <v>88316</v>
          </cell>
          <cell r="E1158" t="str">
            <v>SERVENTE COM ENCARGOS COMPLEMENTARES</v>
          </cell>
          <cell r="F1158" t="str">
            <v>H</v>
          </cell>
          <cell r="G1158">
            <v>0.3</v>
          </cell>
          <cell r="H1158">
            <v>16.870282</v>
          </cell>
          <cell r="I1158">
            <v>5.0610846</v>
          </cell>
        </row>
        <row r="1159">
          <cell r="D1159">
            <v>88264</v>
          </cell>
          <cell r="E1159" t="str">
            <v>ELETRICISTA COM ENCARGOS COMPLEMENTARES</v>
          </cell>
          <cell r="F1159" t="str">
            <v>H</v>
          </cell>
          <cell r="G1159">
            <v>0.3</v>
          </cell>
          <cell r="H1159">
            <v>28.593994000000002</v>
          </cell>
          <cell r="I1159">
            <v>8.578198200000001</v>
          </cell>
        </row>
        <row r="1160">
          <cell r="D1160">
            <v>2234</v>
          </cell>
          <cell r="E1160" t="str">
            <v>VERGALHÃO (TIRANTE) COM ROSCA TOTAL Ø 1/4" X 1000MM ( MARVITEC REF. 1431 OU SIMILAR)</v>
          </cell>
          <cell r="F1160" t="str">
            <v>UN</v>
          </cell>
          <cell r="G1160">
            <v>1</v>
          </cell>
          <cell r="H1160">
            <v>9.1999999999999993</v>
          </cell>
          <cell r="I1160">
            <v>9.1999999999999993</v>
          </cell>
        </row>
        <row r="1161">
          <cell r="E1161" t="str">
            <v>LUMINÁRIAS</v>
          </cell>
        </row>
        <row r="1162">
          <cell r="D1162">
            <v>524</v>
          </cell>
          <cell r="E1162" t="str">
            <v>LUMINÁRIA FLUORESCENTE TUBULAR 2 X 20W/ 127V, COMPLETA</v>
          </cell>
          <cell r="F1162" t="str">
            <v>UN</v>
          </cell>
          <cell r="I1162">
            <v>118.4907036</v>
          </cell>
        </row>
        <row r="1163">
          <cell r="D1163">
            <v>1395</v>
          </cell>
          <cell r="E1163" t="str">
            <v>LUMINÁRIA TUBULAR 2 X 20W (LUMIFLEX OU SIMILAR)</v>
          </cell>
          <cell r="F1163" t="str">
            <v>UN</v>
          </cell>
          <cell r="G1163">
            <v>1</v>
          </cell>
          <cell r="H1163">
            <v>45.8</v>
          </cell>
          <cell r="I1163">
            <v>45.8</v>
          </cell>
        </row>
        <row r="1164">
          <cell r="D1164">
            <v>1912</v>
          </cell>
          <cell r="E1164" t="str">
            <v>REATOR ELETRÔNICO FATOR DE POTÊNCIA 0,95 PARA LÂMPADA FLUORESCENTE 2 X 20W</v>
          </cell>
          <cell r="F1164" t="str">
            <v>UN</v>
          </cell>
          <cell r="G1164">
            <v>1</v>
          </cell>
          <cell r="H1164">
            <v>13</v>
          </cell>
          <cell r="I1164">
            <v>13</v>
          </cell>
        </row>
        <row r="1165">
          <cell r="D1165">
            <v>88264</v>
          </cell>
          <cell r="E1165" t="str">
            <v>ELETRICISTA COM ENCARGOS COMPLEMENTARES</v>
          </cell>
          <cell r="F1165" t="str">
            <v>H</v>
          </cell>
          <cell r="G1165">
            <v>1.1000000000000001</v>
          </cell>
          <cell r="H1165">
            <v>28.593994000000002</v>
          </cell>
          <cell r="I1165">
            <v>31.453393400000007</v>
          </cell>
        </row>
        <row r="1166">
          <cell r="D1166">
            <v>3753</v>
          </cell>
          <cell r="E1166" t="str">
            <v>LÂMPADA FLUORESCENTE TUBULAR T10, DE 20 OU 40 W, BIVOLT</v>
          </cell>
          <cell r="F1166" t="str">
            <v>UN</v>
          </cell>
          <cell r="G1166">
            <v>2</v>
          </cell>
          <cell r="H1166" t="str">
            <v>4,84</v>
          </cell>
          <cell r="I1166">
            <v>9.68</v>
          </cell>
        </row>
        <row r="1167">
          <cell r="D1167">
            <v>88316</v>
          </cell>
          <cell r="E1167" t="str">
            <v>SERVENTE COM ENCARGOS COMPLEMENTARES</v>
          </cell>
          <cell r="F1167" t="str">
            <v>H</v>
          </cell>
          <cell r="G1167">
            <v>1.1000000000000001</v>
          </cell>
          <cell r="H1167">
            <v>16.870282</v>
          </cell>
          <cell r="I1167">
            <v>18.5573102</v>
          </cell>
        </row>
        <row r="1168">
          <cell r="D1168">
            <v>10919</v>
          </cell>
          <cell r="E1168" t="str">
            <v>Arandela de uso interno, em alumínio, com difusor em vidro fosco, branca ou preta, ref. AD-104, da Aladin ou similar</v>
          </cell>
          <cell r="F1168" t="str">
            <v>UND</v>
          </cell>
          <cell r="I1168">
            <v>88.405710400000004</v>
          </cell>
        </row>
        <row r="1169">
          <cell r="D1169">
            <v>4675</v>
          </cell>
          <cell r="E1169" t="str">
            <v>Lâmpada fluorescente eletronica PL 15W / 127v (compacta integrada)</v>
          </cell>
          <cell r="F1169" t="str">
            <v>UND</v>
          </cell>
          <cell r="G1169">
            <v>1</v>
          </cell>
          <cell r="H1169">
            <v>7.3</v>
          </cell>
          <cell r="I1169">
            <v>7.3</v>
          </cell>
        </row>
        <row r="1170">
          <cell r="D1170">
            <v>11851</v>
          </cell>
          <cell r="E1170" t="str">
            <v>Arandela de uso interno, em alumínio, com difusor em vidro fosco, branca ou preta, ref. AD-104, da Aladin ou similar</v>
          </cell>
          <cell r="F1170" t="str">
            <v>UND</v>
          </cell>
          <cell r="G1170">
            <v>1</v>
          </cell>
          <cell r="H1170">
            <v>62.92</v>
          </cell>
          <cell r="I1170">
            <v>62.92</v>
          </cell>
        </row>
        <row r="1171">
          <cell r="D1171">
            <v>88264</v>
          </cell>
          <cell r="E1171" t="str">
            <v>ELETRICISTA COM ENCARGOS COMPLEMENTARES</v>
          </cell>
          <cell r="F1171" t="str">
            <v>H</v>
          </cell>
          <cell r="G1171">
            <v>0.4</v>
          </cell>
          <cell r="H1171">
            <v>28.593994000000002</v>
          </cell>
          <cell r="I1171">
            <v>11.437597600000002</v>
          </cell>
        </row>
        <row r="1172">
          <cell r="D1172">
            <v>88316</v>
          </cell>
          <cell r="E1172" t="str">
            <v>SERVENTE COM ENCARGOS COMPLEMENTARES</v>
          </cell>
          <cell r="F1172" t="str">
            <v>H</v>
          </cell>
          <cell r="G1172">
            <v>0.4</v>
          </cell>
          <cell r="H1172">
            <v>16.870282</v>
          </cell>
          <cell r="I1172">
            <v>6.7481128000000004</v>
          </cell>
        </row>
        <row r="1173">
          <cell r="E1173" t="str">
            <v xml:space="preserve">Projetor de LED, 101W, em ligas de aluminio, lentes em policarbonato, com tensão de entrada entre 90 até 305VCA, classe de proteção IP67, ang.feixe 45°/80°,temp de cor 5000K, IRC&gt;70%, v.útil 50.000 horas, linha Pro-Light da Ledstar-Unicoba ou similar 
un
</v>
          </cell>
          <cell r="F1173" t="str">
            <v>M2</v>
          </cell>
          <cell r="I1173">
            <v>1270.666414</v>
          </cell>
        </row>
        <row r="1174">
          <cell r="D1174">
            <v>10645</v>
          </cell>
          <cell r="E1174" t="str">
            <v>Projetor de LED, 101W, em ligas de aluminio, lentes em policarbonato, com tensão de entrada entre 90 até 305VCA, classe de proteção IP67, ang.feixe 45°/80°,temp de cor 5000K, IRC&gt;70%, v.útil 50.000 horas, linha Pro-Light da Ledstar-Unicoba ou similar</v>
          </cell>
          <cell r="F1174" t="str">
            <v>H</v>
          </cell>
          <cell r="G1174">
            <v>1</v>
          </cell>
          <cell r="H1174">
            <v>1202.47</v>
          </cell>
          <cell r="I1174">
            <v>1202.47</v>
          </cell>
        </row>
        <row r="1175">
          <cell r="D1175">
            <v>88264</v>
          </cell>
          <cell r="E1175" t="str">
            <v>ELETRICISTA COM ENCARGOS COMPLEMENTARES</v>
          </cell>
          <cell r="F1175" t="str">
            <v>H</v>
          </cell>
          <cell r="G1175">
            <v>1.5</v>
          </cell>
          <cell r="H1175">
            <v>28.593994000000002</v>
          </cell>
          <cell r="I1175">
            <v>42.890991</v>
          </cell>
        </row>
        <row r="1176">
          <cell r="D1176">
            <v>88316</v>
          </cell>
          <cell r="E1176" t="str">
            <v>SERVENTE COM ENCARGOS COMPLEMENTARES</v>
          </cell>
          <cell r="F1176" t="str">
            <v>H</v>
          </cell>
          <cell r="G1176">
            <v>1.5</v>
          </cell>
          <cell r="H1176">
            <v>16.870282</v>
          </cell>
          <cell r="I1176">
            <v>25.305422999999998</v>
          </cell>
        </row>
        <row r="1177">
          <cell r="E1177" t="str">
            <v>INTERRUPTORES / TOMADAS / CONDULETES E OUTROS</v>
          </cell>
        </row>
        <row r="1178">
          <cell r="D1178">
            <v>8896</v>
          </cell>
          <cell r="E1178" t="str">
            <v>CAIXA DE PASSAGEM PVC 15 X 15 X 8CM PARA ELETRICA, TIPO AQUATIC OU SIMILAR</v>
          </cell>
          <cell r="F1178" t="str">
            <v>UN</v>
          </cell>
          <cell r="I1178">
            <v>31.985710400000002</v>
          </cell>
        </row>
        <row r="1179">
          <cell r="D1179">
            <v>469</v>
          </cell>
          <cell r="E1179" t="str">
            <v>CAIXA DE PASSAGEM PVC 15 X 15 X 8CM PARA ELETRICA, TIPO AQUATIC OU SIMILAR</v>
          </cell>
          <cell r="F1179" t="str">
            <v>UN</v>
          </cell>
          <cell r="G1179">
            <v>1</v>
          </cell>
          <cell r="H1179">
            <v>13.8</v>
          </cell>
          <cell r="I1179">
            <v>13.8</v>
          </cell>
        </row>
        <row r="1180">
          <cell r="D1180">
            <v>88264</v>
          </cell>
          <cell r="E1180" t="str">
            <v>ELETRICISTA COM ENCARGOS COMPLEMENTARES</v>
          </cell>
          <cell r="F1180" t="str">
            <v>H</v>
          </cell>
          <cell r="G1180">
            <v>0.4</v>
          </cell>
          <cell r="H1180">
            <v>28.593994000000002</v>
          </cell>
          <cell r="I1180">
            <v>11.437597600000002</v>
          </cell>
        </row>
        <row r="1181">
          <cell r="D1181">
            <v>88316</v>
          </cell>
          <cell r="E1181" t="str">
            <v>SERVENTE COM ENCARGOS COMPLEMENTARES</v>
          </cell>
          <cell r="F1181" t="str">
            <v>H</v>
          </cell>
          <cell r="G1181">
            <v>0.4</v>
          </cell>
          <cell r="H1181">
            <v>16.870282</v>
          </cell>
          <cell r="I1181">
            <v>6.7481128000000004</v>
          </cell>
        </row>
        <row r="1182">
          <cell r="D1182">
            <v>83448</v>
          </cell>
          <cell r="E1182" t="str">
            <v>CAIXA DE PASSAGEM EM ALVENARIA COM TAMPA DE CONCRETO 50X50X50CM.</v>
          </cell>
          <cell r="F1182" t="str">
            <v>UN</v>
          </cell>
          <cell r="I1182">
            <v>276.73654298000002</v>
          </cell>
        </row>
        <row r="1183">
          <cell r="D1183">
            <v>88309</v>
          </cell>
          <cell r="E1183" t="str">
            <v>PEDREIRO COM ENCARGOS COMPLEMENTARES</v>
          </cell>
          <cell r="F1183" t="str">
            <v>H</v>
          </cell>
          <cell r="G1183">
            <v>3.8</v>
          </cell>
          <cell r="H1183">
            <v>26.849394</v>
          </cell>
          <cell r="I1183">
            <v>102.02769719999999</v>
          </cell>
        </row>
        <row r="1184">
          <cell r="D1184">
            <v>88316</v>
          </cell>
          <cell r="E1184" t="str">
            <v>SERVENTE COM ENCARGOS COMPLEMENTARES</v>
          </cell>
          <cell r="F1184" t="str">
            <v>H</v>
          </cell>
          <cell r="G1184">
            <v>6.04</v>
          </cell>
          <cell r="H1184">
            <v>16.870282</v>
          </cell>
          <cell r="I1184">
            <v>101.89650328</v>
          </cell>
        </row>
        <row r="1185">
          <cell r="D1185">
            <v>39</v>
          </cell>
          <cell r="E1185" t="str">
            <v>ACO CA-60, 5,0 MM, VERGALHAO</v>
          </cell>
          <cell r="F1185" t="str">
            <v>KG</v>
          </cell>
          <cell r="G1185">
            <v>0.875</v>
          </cell>
          <cell r="H1185" t="str">
            <v>3,56</v>
          </cell>
          <cell r="I1185">
            <v>3.1150000000000002</v>
          </cell>
        </row>
        <row r="1186">
          <cell r="D1186">
            <v>367</v>
          </cell>
          <cell r="E1186" t="str">
            <v>AREIA GROSSA - POSTO JAZIDA/FORNECEDOR (RETIRADO NA JAZIDA, SEM TRANSPORTE)</v>
          </cell>
          <cell r="F1186" t="str">
            <v>M3</v>
          </cell>
          <cell r="G1186">
            <v>8.1899999999999994E-3</v>
          </cell>
          <cell r="H1186" t="str">
            <v>65,75</v>
          </cell>
          <cell r="I1186">
            <v>0.53849249999999993</v>
          </cell>
        </row>
        <row r="1187">
          <cell r="D1187">
            <v>370</v>
          </cell>
          <cell r="E1187" t="str">
            <v>AREIA MEDIA - POSTO JAZIDA/FORNECEDOR (RETIRADO NA JAZIDA, SEM TRANSPORTE)</v>
          </cell>
          <cell r="F1187" t="str">
            <v>M3</v>
          </cell>
          <cell r="G1187">
            <v>0.1</v>
          </cell>
          <cell r="H1187" t="str">
            <v>65,00</v>
          </cell>
          <cell r="I1187">
            <v>6.5</v>
          </cell>
        </row>
        <row r="1188">
          <cell r="D1188">
            <v>1106</v>
          </cell>
          <cell r="E1188" t="str">
            <v>CAL HIDRATADA CH-I PARA ARGAMASSAS</v>
          </cell>
          <cell r="F1188" t="str">
            <v>KG</v>
          </cell>
          <cell r="G1188">
            <v>8.25</v>
          </cell>
          <cell r="H1188" t="str">
            <v>0,90</v>
          </cell>
          <cell r="I1188">
            <v>7.4249999999999998</v>
          </cell>
        </row>
        <row r="1189">
          <cell r="D1189">
            <v>1358</v>
          </cell>
          <cell r="E1189" t="str">
            <v>CHAPA DE MADEIRA COMPENSADA RESINADA PARA FORMA DE CONCRETO, DE *2,2 X 1,1* M, E = 17 MM</v>
          </cell>
          <cell r="F1189" t="str">
            <v>M2</v>
          </cell>
          <cell r="G1189">
            <v>0.1</v>
          </cell>
          <cell r="H1189" t="str">
            <v>19,66</v>
          </cell>
          <cell r="I1189">
            <v>1.9660000000000002</v>
          </cell>
        </row>
        <row r="1190">
          <cell r="D1190">
            <v>1379</v>
          </cell>
          <cell r="E1190" t="str">
            <v>CIMENTO PORTLAND COMPOSTO CP II-32</v>
          </cell>
          <cell r="F1190" t="str">
            <v>KG</v>
          </cell>
          <cell r="G1190">
            <v>24.09</v>
          </cell>
          <cell r="H1190" t="str">
            <v>0,51</v>
          </cell>
          <cell r="I1190">
            <v>12.2859</v>
          </cell>
        </row>
        <row r="1191">
          <cell r="D1191">
            <v>4718</v>
          </cell>
          <cell r="E1191" t="str">
            <v>PEDRA BRITADA N. 2 (19 A 38 MM) POSTO PEDREIRA/FORNECEDOR, SEM FRETE</v>
          </cell>
          <cell r="F1191" t="str">
            <v>M3</v>
          </cell>
          <cell r="G1191">
            <v>9.4900000000000002E-3</v>
          </cell>
          <cell r="H1191" t="str">
            <v>55,00</v>
          </cell>
          <cell r="I1191">
            <v>0.52195000000000003</v>
          </cell>
        </row>
        <row r="1192">
          <cell r="D1192">
            <v>4722</v>
          </cell>
          <cell r="E1192" t="str">
            <v>PEDRA BRITADA N. 3 (38 A 50 MM) POSTO PEDREIRA/FORNECEDOR, SEM FRETE</v>
          </cell>
          <cell r="F1192" t="str">
            <v>M3</v>
          </cell>
          <cell r="G1192">
            <v>8.0000000000000002E-3</v>
          </cell>
          <cell r="H1192" t="str">
            <v>55,00</v>
          </cell>
          <cell r="I1192">
            <v>0.44</v>
          </cell>
        </row>
        <row r="1193">
          <cell r="D1193">
            <v>7258</v>
          </cell>
          <cell r="E1193" t="str">
            <v>TIJOLO CERAMICO MACICO *5 X 10 X 20* CM</v>
          </cell>
          <cell r="F1193" t="str">
            <v>UN</v>
          </cell>
          <cell r="G1193">
            <v>138</v>
          </cell>
          <cell r="H1193" t="str">
            <v>0,29</v>
          </cell>
          <cell r="I1193">
            <v>40.019999999999996</v>
          </cell>
        </row>
        <row r="1194">
          <cell r="D1194">
            <v>91940</v>
          </cell>
          <cell r="E1194" t="str">
            <v>CAIXA RETANGULAR 4" X 2" MÉDIA (1,30 M DO PISO), PVC, INSTALADA EM PAREDE - FORNECIMENTO E INSTALAÇÃO. AF_12/2015</v>
          </cell>
          <cell r="F1194" t="str">
            <v>UN</v>
          </cell>
          <cell r="G1194" t="str">
            <v/>
          </cell>
          <cell r="I1194">
            <v>14.275977022224001</v>
          </cell>
        </row>
        <row r="1195">
          <cell r="D1195">
            <v>88247</v>
          </cell>
          <cell r="E1195" t="str">
            <v>AUXILIAR DE ELETRICISTA COM ENCARGOS COMPLEMENTARES</v>
          </cell>
          <cell r="F1195" t="str">
            <v>H</v>
          </cell>
          <cell r="G1195">
            <v>0.247</v>
          </cell>
          <cell r="H1195">
            <v>21.476025999999997</v>
          </cell>
          <cell r="I1195">
            <v>5.3045784219999996</v>
          </cell>
        </row>
        <row r="1196">
          <cell r="D1196">
            <v>88264</v>
          </cell>
          <cell r="E1196" t="str">
            <v>ELETRICISTA COM ENCARGOS COMPLEMENTARES</v>
          </cell>
          <cell r="F1196" t="str">
            <v>H</v>
          </cell>
          <cell r="G1196">
            <v>0.247</v>
          </cell>
          <cell r="H1196">
            <v>28.593994000000002</v>
          </cell>
          <cell r="I1196">
            <v>7.0627165180000002</v>
          </cell>
        </row>
        <row r="1197">
          <cell r="D1197">
            <v>370</v>
          </cell>
          <cell r="E1197" t="str">
            <v>AREIA MEDIA - POSTO JAZIDA/FORNECEDOR (RETIRADO NA JAZIDA, SEM TRANSPORTE)</v>
          </cell>
          <cell r="F1197" t="str">
            <v>M3</v>
          </cell>
          <cell r="G1197">
            <v>1.0349999999999999E-3</v>
          </cell>
          <cell r="H1197" t="str">
            <v>65,00</v>
          </cell>
          <cell r="I1197">
            <v>6.7274999999999988E-2</v>
          </cell>
        </row>
        <row r="1198">
          <cell r="D1198">
            <v>1379</v>
          </cell>
          <cell r="E1198" t="str">
            <v>CIMENTO PORTLAND COMPOSTO CP II-32</v>
          </cell>
          <cell r="F1198" t="str">
            <v>KG</v>
          </cell>
          <cell r="G1198">
            <v>0.39735899999999996</v>
          </cell>
          <cell r="H1198" t="str">
            <v>0,51</v>
          </cell>
          <cell r="I1198">
            <v>0.20265308999999998</v>
          </cell>
        </row>
        <row r="1199">
          <cell r="D1199">
            <v>88316</v>
          </cell>
          <cell r="E1199" t="str">
            <v>SERVENTE COM ENCARGOS COMPLEMENTARES</v>
          </cell>
          <cell r="F1199" t="str">
            <v>H</v>
          </cell>
          <cell r="G1199">
            <v>7.6319999999999999E-3</v>
          </cell>
          <cell r="H1199">
            <v>16.870282</v>
          </cell>
          <cell r="I1199">
            <v>0.128753992224</v>
          </cell>
        </row>
        <row r="1200">
          <cell r="D1200">
            <v>1872</v>
          </cell>
          <cell r="E1200" t="str">
            <v>CAIXA DE PASSAGEM, EM PVC, DE 4" X 2", PARA ELETRODUTO FLEXIVEL CORRUGADO</v>
          </cell>
          <cell r="F1200" t="str">
            <v>UN</v>
          </cell>
          <cell r="G1200">
            <v>1</v>
          </cell>
          <cell r="H1200" t="str">
            <v>1,51</v>
          </cell>
          <cell r="I1200">
            <v>1.51</v>
          </cell>
        </row>
        <row r="1201">
          <cell r="D1201">
            <v>95818</v>
          </cell>
          <cell r="E1201" t="str">
            <v>CONDULETE DE PVC, TIPO X, PARA ELETRODUTO DE PVC SOLDÁVEL DN 32 MM (1''), APARENTE - FORNECIMENTO E INSTALAÇÃO. AF_11/2016</v>
          </cell>
          <cell r="F1201" t="str">
            <v>UN</v>
          </cell>
          <cell r="G1201" t="str">
            <v/>
          </cell>
          <cell r="I1201">
            <v>36.354113744000003</v>
          </cell>
        </row>
        <row r="1202">
          <cell r="D1202">
            <v>88247</v>
          </cell>
          <cell r="E1202" t="str">
            <v>AUXILIAR DE ELETRICISTA COM ENCARGOS COMPLEMENTARES</v>
          </cell>
          <cell r="F1202" t="str">
            <v>H</v>
          </cell>
          <cell r="G1202">
            <v>0.48720000000000002</v>
          </cell>
          <cell r="H1202">
            <v>21.476025999999997</v>
          </cell>
          <cell r="I1202">
            <v>10.4631198672</v>
          </cell>
        </row>
        <row r="1203">
          <cell r="D1203">
            <v>88264</v>
          </cell>
          <cell r="E1203" t="str">
            <v>ELETRICISTA COM ENCARGOS COMPLEMENTARES</v>
          </cell>
          <cell r="F1203" t="str">
            <v>H</v>
          </cell>
          <cell r="G1203">
            <v>0.48720000000000002</v>
          </cell>
          <cell r="H1203">
            <v>28.593994000000002</v>
          </cell>
          <cell r="I1203">
            <v>13.930993876800002</v>
          </cell>
        </row>
        <row r="1204">
          <cell r="D1204">
            <v>11950</v>
          </cell>
          <cell r="E1204" t="str">
            <v>BUCHA DE NYLON SEM ABA S6, COM PARAFUSO DE 4,20 X 40 MM EM ACO ZINCADO COM ROSCA SOBERBA, CABECA CHATA E FENDA PHILLIPS</v>
          </cell>
          <cell r="F1204" t="str">
            <v>UN</v>
          </cell>
          <cell r="G1204">
            <v>2</v>
          </cell>
          <cell r="H1204" t="str">
            <v>0,16</v>
          </cell>
          <cell r="I1204">
            <v>0.32</v>
          </cell>
        </row>
        <row r="1205">
          <cell r="D1205">
            <v>39345</v>
          </cell>
          <cell r="E1205" t="str">
            <v>CONDULETE EM PVC, TIPO "X", SEM TAMPA, DE 1"</v>
          </cell>
          <cell r="F1205" t="str">
            <v>UN</v>
          </cell>
          <cell r="G1205">
            <v>1</v>
          </cell>
          <cell r="H1205" t="str">
            <v>11,64</v>
          </cell>
          <cell r="I1205">
            <v>11.64</v>
          </cell>
        </row>
        <row r="1206">
          <cell r="D1206">
            <v>95802</v>
          </cell>
          <cell r="E1206" t="str">
            <v>CONDULETE DE ALUMÍNIO, TIPO X, PARA ELETRODUTO DE FERRO GALVANIZADO DN 25 MM (1''), APARENTE - FORNECIMENTO E INSTALAÇÃO. AF_11/2016_P</v>
          </cell>
          <cell r="F1206" t="str">
            <v>UN</v>
          </cell>
          <cell r="G1206" t="str">
            <v/>
          </cell>
          <cell r="I1206">
            <v>39.182705769999998</v>
          </cell>
        </row>
        <row r="1207">
          <cell r="D1207">
            <v>88247</v>
          </cell>
          <cell r="E1207" t="str">
            <v>AUXILIAR DE ELETRICISTA COM ENCARGOS COMPLEMENTARES</v>
          </cell>
          <cell r="F1207" t="str">
            <v>H</v>
          </cell>
          <cell r="G1207">
            <v>0.53849999999999998</v>
          </cell>
          <cell r="H1207">
            <v>21.476025999999997</v>
          </cell>
          <cell r="I1207">
            <v>11.564840000999999</v>
          </cell>
        </row>
        <row r="1208">
          <cell r="D1208">
            <v>88264</v>
          </cell>
          <cell r="E1208" t="str">
            <v>ELETRICISTA COM ENCARGOS COMPLEMENTARES</v>
          </cell>
          <cell r="F1208" t="str">
            <v>H</v>
          </cell>
          <cell r="G1208">
            <v>0.53849999999999998</v>
          </cell>
          <cell r="H1208">
            <v>28.593994000000002</v>
          </cell>
          <cell r="I1208">
            <v>15.397865769000001</v>
          </cell>
        </row>
        <row r="1209">
          <cell r="D1209">
            <v>2581</v>
          </cell>
          <cell r="E1209" t="str">
            <v>CONDULETE DE ALUMINIO TIPO X, PARA ELETRODUTO ROSCAVEL DE 1", COM TAMPA CEGA</v>
          </cell>
          <cell r="F1209" t="str">
            <v>UN</v>
          </cell>
          <cell r="G1209">
            <v>1</v>
          </cell>
          <cell r="H1209" t="str">
            <v>11,90</v>
          </cell>
          <cell r="I1209">
            <v>11.9</v>
          </cell>
        </row>
        <row r="1210">
          <cell r="D1210">
            <v>11950</v>
          </cell>
          <cell r="E1210" t="str">
            <v>BUCHA DE NYLON SEM ABA S6, COM PARAFUSO DE 4,20 X 40 MM EM ACO ZINCADO COM ROSCA SOBERBA, CABECA CHATA E FENDA PHILLIPS</v>
          </cell>
          <cell r="F1210" t="str">
            <v>UN</v>
          </cell>
          <cell r="G1210">
            <v>2</v>
          </cell>
          <cell r="H1210" t="str">
            <v>0,16</v>
          </cell>
          <cell r="I1210">
            <v>0.32</v>
          </cell>
        </row>
        <row r="1211">
          <cell r="D1211">
            <v>11815</v>
          </cell>
          <cell r="E1211" t="str">
            <v>CONDULETE EM ALUMINIO TIPO "C" DE 2"</v>
          </cell>
          <cell r="F1211" t="str">
            <v>UN</v>
          </cell>
          <cell r="I1211">
            <v>46.321782120000002</v>
          </cell>
        </row>
        <row r="1212">
          <cell r="D1212">
            <v>3895</v>
          </cell>
          <cell r="E1212" t="str">
            <v>CONDULETE TIPO "C" DE 2" EM ALUMINIO FUNDIDO A PROVA DE TEMPO, GASES, VAPORES E PÓS</v>
          </cell>
          <cell r="F1212" t="str">
            <v>UN</v>
          </cell>
          <cell r="G1212">
            <v>1</v>
          </cell>
          <cell r="H1212">
            <v>29.5</v>
          </cell>
          <cell r="I1212">
            <v>29.5</v>
          </cell>
        </row>
        <row r="1213">
          <cell r="D1213">
            <v>88264</v>
          </cell>
          <cell r="E1213" t="str">
            <v>ELETRICISTA COM ENCARGOS COMPLEMENTARES</v>
          </cell>
          <cell r="F1213" t="str">
            <v>H</v>
          </cell>
          <cell r="G1213">
            <v>0.37</v>
          </cell>
          <cell r="H1213">
            <v>28.593994000000002</v>
          </cell>
          <cell r="I1213">
            <v>10.579777780000001</v>
          </cell>
        </row>
        <row r="1214">
          <cell r="D1214">
            <v>88316</v>
          </cell>
          <cell r="E1214" t="str">
            <v>SERVENTE COMENCARGOS COMPLEMENTARES</v>
          </cell>
          <cell r="F1214" t="str">
            <v>H</v>
          </cell>
          <cell r="G1214">
            <v>0.37</v>
          </cell>
          <cell r="H1214">
            <v>16.870282</v>
          </cell>
          <cell r="I1214">
            <v>6.2420043399999994</v>
          </cell>
        </row>
        <row r="1215">
          <cell r="D1215">
            <v>95817</v>
          </cell>
          <cell r="E1215" t="str">
            <v>CONDULETE DE PVC, TIPO X, PARA ELETRODUTO DE PVC SOLDÁVEL DN 25 MM (3/4''), APARENTE - FORNECIMENTO E INSTALAÇÃO. AF_11/2016</v>
          </cell>
          <cell r="F1215" t="str">
            <v>UN</v>
          </cell>
          <cell r="G1215" t="str">
            <v/>
          </cell>
          <cell r="I1215">
            <v>31.041340951999999</v>
          </cell>
        </row>
        <row r="1216">
          <cell r="D1216">
            <v>88247</v>
          </cell>
          <cell r="E1216" t="str">
            <v>AUXILIAR DE ELETRICISTA COM ENCARGOS COMPLEMENTARES</v>
          </cell>
          <cell r="F1216" t="str">
            <v>H</v>
          </cell>
          <cell r="G1216">
            <v>0.4476</v>
          </cell>
          <cell r="H1216">
            <v>21.476025999999997</v>
          </cell>
          <cell r="I1216">
            <v>9.6126692375999987</v>
          </cell>
        </row>
        <row r="1217">
          <cell r="D1217">
            <v>88264</v>
          </cell>
          <cell r="E1217" t="str">
            <v>ELETRICISTA COM ENCARGOS COMPLEMENTARES</v>
          </cell>
          <cell r="F1217" t="str">
            <v>H</v>
          </cell>
          <cell r="G1217">
            <v>0.4476</v>
          </cell>
          <cell r="H1217">
            <v>28.593994000000002</v>
          </cell>
          <cell r="I1217">
            <v>12.798671714400001</v>
          </cell>
        </row>
        <row r="1218">
          <cell r="D1218">
            <v>11950</v>
          </cell>
          <cell r="E1218" t="str">
            <v>BUCHA DE NYLON SEM ABA S6, COM PARAFUSO DE 4,20 X 40 MM EM ACO ZINCADO COM ROSCA SOBERBA, CABECA CHATA E FENDA PHILLIPS</v>
          </cell>
          <cell r="F1218" t="str">
            <v>UN</v>
          </cell>
          <cell r="G1218">
            <v>2</v>
          </cell>
          <cell r="H1218" t="str">
            <v>0,16</v>
          </cell>
          <cell r="I1218">
            <v>0.32</v>
          </cell>
        </row>
        <row r="1219">
          <cell r="D1219">
            <v>39344</v>
          </cell>
          <cell r="E1219" t="str">
            <v>CONDULETE EM PVC, TIPO "X", SEM TAMPA, DE 3/4"</v>
          </cell>
          <cell r="F1219" t="str">
            <v>UN</v>
          </cell>
          <cell r="G1219">
            <v>1</v>
          </cell>
          <cell r="H1219" t="str">
            <v>8,31</v>
          </cell>
          <cell r="I1219">
            <v>8.31</v>
          </cell>
        </row>
        <row r="1220">
          <cell r="D1220" t="str">
            <v>COMP 009</v>
          </cell>
          <cell r="E1220" t="str">
            <v>CONECTOR PARA CONDULETE MÚLTIPLO EM PVC TIPO TOP DA TIGRE OU SIMILAR (UNIDUTE) Ø3/4".</v>
          </cell>
          <cell r="F1220" t="str">
            <v>UN</v>
          </cell>
          <cell r="G1220" t="str">
            <v/>
          </cell>
          <cell r="I1220">
            <v>5.257002</v>
          </cell>
        </row>
        <row r="1221">
          <cell r="D1221">
            <v>88247</v>
          </cell>
          <cell r="E1221" t="str">
            <v>AUXILIAR DE ELETRICISTA COM ENCARGOS COMPLEMENTARES</v>
          </cell>
          <cell r="F1221" t="str">
            <v>H</v>
          </cell>
          <cell r="G1221">
            <v>0.1</v>
          </cell>
          <cell r="H1221">
            <v>21.476025999999997</v>
          </cell>
          <cell r="I1221">
            <v>2.1476025999999999</v>
          </cell>
        </row>
        <row r="1222">
          <cell r="D1222">
            <v>88264</v>
          </cell>
          <cell r="E1222" t="str">
            <v>ELETRICISTA COM ENCARGOS COMPLEMENTARES</v>
          </cell>
          <cell r="F1222" t="str">
            <v>H</v>
          </cell>
          <cell r="G1222">
            <v>0.1</v>
          </cell>
          <cell r="H1222">
            <v>28.593994000000002</v>
          </cell>
          <cell r="I1222">
            <v>2.8593994000000005</v>
          </cell>
        </row>
        <row r="1223">
          <cell r="D1223" t="str">
            <v>COT020</v>
          </cell>
          <cell r="E1223" t="str">
            <v>CONECTOR PARA CONDULETE MÚLTIPLO EM PVC TIPO TOP DA TIGRE OU SIMILAR (UNIDUTE) Ø3/4".</v>
          </cell>
          <cell r="F1223" t="str">
            <v>UN</v>
          </cell>
          <cell r="G1223">
            <v>1</v>
          </cell>
          <cell r="H1223">
            <v>0.25</v>
          </cell>
          <cell r="I1223">
            <v>0.25</v>
          </cell>
        </row>
        <row r="1224">
          <cell r="D1224" t="str">
            <v>COMP 010</v>
          </cell>
          <cell r="E1224" t="str">
            <v>CONECTOR PARA CONDULETE MÚLTIPLO EM PVC TIPO TOP DA TIGRE OU SIMILAR (UNIDUTE) Ø1".</v>
          </cell>
          <cell r="F1224" t="str">
            <v>UN</v>
          </cell>
          <cell r="G1224" t="str">
            <v/>
          </cell>
          <cell r="I1224">
            <v>4.9064276000000007</v>
          </cell>
        </row>
        <row r="1225">
          <cell r="D1225">
            <v>88316</v>
          </cell>
          <cell r="E1225" t="str">
            <v>SERVENTE COM ENCARGOS COMPLEMENTARES</v>
          </cell>
          <cell r="F1225" t="str">
            <v>H</v>
          </cell>
          <cell r="G1225">
            <v>0.1</v>
          </cell>
          <cell r="H1225">
            <v>16.870282</v>
          </cell>
          <cell r="I1225">
            <v>1.6870282000000001</v>
          </cell>
        </row>
        <row r="1226">
          <cell r="D1226">
            <v>88264</v>
          </cell>
          <cell r="E1226" t="str">
            <v>ELETRICISTA COM ENCARGOS COMPLEMENTARES</v>
          </cell>
          <cell r="F1226" t="str">
            <v>H</v>
          </cell>
          <cell r="G1226">
            <v>0.1</v>
          </cell>
          <cell r="H1226">
            <v>28.593994000000002</v>
          </cell>
          <cell r="I1226">
            <v>2.8593994000000005</v>
          </cell>
        </row>
        <row r="1227">
          <cell r="D1227" t="str">
            <v>COT021</v>
          </cell>
          <cell r="E1227" t="str">
            <v>CONECTOR PARA CONDULETE MÚLTIPLO EM PVC TIPO TOP DA TIGRE OU SIMILAR (UNIDUTE) Ø1".</v>
          </cell>
          <cell r="F1227" t="str">
            <v>UN</v>
          </cell>
          <cell r="G1227">
            <v>1</v>
          </cell>
          <cell r="H1227">
            <v>0.36</v>
          </cell>
          <cell r="I1227">
            <v>0.36</v>
          </cell>
        </row>
        <row r="1228">
          <cell r="D1228" t="str">
            <v>COMP 011</v>
          </cell>
          <cell r="E1228" t="str">
            <v>CONECTOR PARA CONDULETE MÚLTIPLO EM ALUMÍNIO Ø1".</v>
          </cell>
          <cell r="F1228" t="str">
            <v>UN</v>
          </cell>
          <cell r="G1228" t="str">
            <v/>
          </cell>
          <cell r="I1228">
            <v>6.4464275999999998</v>
          </cell>
        </row>
        <row r="1229">
          <cell r="D1229">
            <v>88316</v>
          </cell>
          <cell r="E1229" t="str">
            <v>SERVENTE COM ENCARGOS COMPLEMENTARES</v>
          </cell>
          <cell r="F1229" t="str">
            <v>H</v>
          </cell>
          <cell r="G1229">
            <v>0.1</v>
          </cell>
          <cell r="H1229">
            <v>16.870282</v>
          </cell>
          <cell r="I1229">
            <v>1.6870282000000001</v>
          </cell>
        </row>
        <row r="1230">
          <cell r="D1230">
            <v>88264</v>
          </cell>
          <cell r="E1230" t="str">
            <v>ELETRICISTA COM ENCARGOS COMPLEMENTARES</v>
          </cell>
          <cell r="F1230" t="str">
            <v>H</v>
          </cell>
          <cell r="G1230">
            <v>0.1</v>
          </cell>
          <cell r="H1230">
            <v>28.593994000000002</v>
          </cell>
          <cell r="I1230">
            <v>2.8593994000000005</v>
          </cell>
        </row>
        <row r="1231">
          <cell r="D1231" t="str">
            <v>COT022</v>
          </cell>
          <cell r="E1231" t="str">
            <v>CONECTOR PARA CONDULETE MÚLTIPLO EM PVC TIPO TOP DA TIGRE OU SIMILAR (UNIDUTE) Ø1".</v>
          </cell>
          <cell r="F1231" t="str">
            <v>UN</v>
          </cell>
          <cell r="G1231">
            <v>1</v>
          </cell>
          <cell r="H1231">
            <v>1.9</v>
          </cell>
          <cell r="I1231">
            <v>1.9</v>
          </cell>
        </row>
        <row r="1232">
          <cell r="D1232">
            <v>91959</v>
          </cell>
          <cell r="E1232" t="str">
            <v>INTERRUPTOR SIMPLES (2 MÓDULOS), 10A/250V, INCLUINDO SUPORTE E PLACA - FORNECIMENTO E INSTALAÇÃO. AF_12/2015</v>
          </cell>
          <cell r="F1232" t="str">
            <v>UN</v>
          </cell>
          <cell r="G1232" t="str">
            <v/>
          </cell>
          <cell r="I1232">
            <v>33.25</v>
          </cell>
        </row>
        <row r="1233">
          <cell r="D1233">
            <v>91946</v>
          </cell>
          <cell r="E1233" t="str">
            <v>SUPORTE PARAFUSADO COM PLACA DE ENCAIXE 4" X 2" MÉDIO (1,30 M DO PISO) PARA PONTO ELÉTRICO - FORNECIMENTO E INSTALAÇÃO. AF_12/2015</v>
          </cell>
          <cell r="F1233" t="str">
            <v>UN</v>
          </cell>
          <cell r="G1233">
            <v>1</v>
          </cell>
          <cell r="H1233" t="str">
            <v>6,37</v>
          </cell>
          <cell r="I1233">
            <v>6.37</v>
          </cell>
        </row>
        <row r="1234">
          <cell r="D1234">
            <v>91958</v>
          </cell>
          <cell r="E1234" t="str">
            <v>INTERRUPTOR SIMPLES (2 MÓDULOS), 10A/250V, SEM SUPORTE E SEM PLACA - FORNECIMENTO E INSTALAÇÃO. AF_12/2015</v>
          </cell>
          <cell r="F1234" t="str">
            <v>UN</v>
          </cell>
          <cell r="G1234">
            <v>1</v>
          </cell>
          <cell r="H1234" t="str">
            <v>26,88</v>
          </cell>
          <cell r="I1234">
            <v>26.88</v>
          </cell>
        </row>
        <row r="1235">
          <cell r="D1235">
            <v>91957</v>
          </cell>
          <cell r="E1235" t="str">
            <v>INTERRUPTOR SIMPLES (1 MODULO) COM INTERRUPTOR PARALELO (1 MODULO), 10A/ 250V, INCLUINDO SUPORTE E PLACA - FORNECIMENTO E INSTALAÇÃO. AF_12/2015</v>
          </cell>
          <cell r="F1235" t="str">
            <v>UN</v>
          </cell>
          <cell r="I1235">
            <v>38.229999999999997</v>
          </cell>
        </row>
        <row r="1236">
          <cell r="D1236">
            <v>91946</v>
          </cell>
          <cell r="E1236" t="str">
            <v>SUPORTE PARAFUSADO COM  PLACA DE ENCAIXE 4" X 2" MÉDIO ( 1,30M DO PISO) PARA PONTO ELETRICO - FORNECIMENTO E INSTALAÇÃO. AF_12/2015</v>
          </cell>
          <cell r="F1236" t="str">
            <v>UN</v>
          </cell>
          <cell r="G1236">
            <v>1</v>
          </cell>
          <cell r="H1236" t="str">
            <v>6,37</v>
          </cell>
          <cell r="I1236">
            <v>6.37</v>
          </cell>
        </row>
        <row r="1237">
          <cell r="D1237">
            <v>91956</v>
          </cell>
          <cell r="E1237" t="str">
            <v>INTERRUPTOR SIMPLES (1 MODULO) COM INTERRUPTOR PARALELO (1 MODULO), 10A/ 250V, INCLUINDO SUPORTE E PLACA - FORNECIMENTO E INSTALAÇÃO. AF_12/2015</v>
          </cell>
          <cell r="F1237" t="str">
            <v>UN</v>
          </cell>
          <cell r="G1237">
            <v>1</v>
          </cell>
          <cell r="H1237" t="str">
            <v>31,86</v>
          </cell>
          <cell r="I1237">
            <v>31.86</v>
          </cell>
        </row>
        <row r="1238">
          <cell r="D1238">
            <v>91961</v>
          </cell>
          <cell r="E1238" t="str">
            <v>INTERRUPTOR PARALELO (2 MODULOS), 10A / 250V, INCLUINDO SUPORTE E PLACA - FORNECIMENTO E INSTALAÇÃO. AF_12/2015</v>
          </cell>
          <cell r="F1238" t="str">
            <v>UN</v>
          </cell>
          <cell r="I1238">
            <v>43.25</v>
          </cell>
        </row>
        <row r="1239">
          <cell r="D1239">
            <v>91946</v>
          </cell>
          <cell r="E1239" t="str">
            <v>SUPORTE PARAFUSADO COM  PLACA DE ENCAIXE 4" X 2" MÉDIO ( 1,30M DO PISO) PARA PONTO ELETRICO - FORNECIMENTO E INSTALAÇÃO. AF_12/2015</v>
          </cell>
          <cell r="F1239" t="str">
            <v>UN</v>
          </cell>
          <cell r="G1239">
            <v>1</v>
          </cell>
          <cell r="H1239" t="str">
            <v>6,37</v>
          </cell>
          <cell r="I1239">
            <v>6.37</v>
          </cell>
        </row>
        <row r="1240">
          <cell r="D1240">
            <v>91960</v>
          </cell>
          <cell r="E1240" t="str">
            <v>INTERRUPTOR PARALELO (2 MODULOS), 10A/ 250V, SEM SUPORTE E SEM PLACA - FORNECIMENTO E INSTALAÇÃO. AF_12/2015</v>
          </cell>
          <cell r="F1240" t="str">
            <v>UN</v>
          </cell>
          <cell r="G1240">
            <v>1</v>
          </cell>
          <cell r="H1240" t="str">
            <v>36,88</v>
          </cell>
          <cell r="I1240">
            <v>36.880000000000003</v>
          </cell>
        </row>
        <row r="1241">
          <cell r="D1241" t="str">
            <v>COMP 012</v>
          </cell>
          <cell r="E1241" t="str">
            <v>PLUG PARA TOMADA PADRÃO ABNT 2P+T 10A 250V.</v>
          </cell>
          <cell r="F1241" t="str">
            <v>UN</v>
          </cell>
          <cell r="I1241">
            <v>6.45</v>
          </cell>
        </row>
        <row r="1242">
          <cell r="D1242">
            <v>38101</v>
          </cell>
          <cell r="E1242" t="str">
            <v>PLUG PARA TOMADA PADRÃO ABNT 2P+T 10A 250V (APENAS MODULO)</v>
          </cell>
          <cell r="F1242" t="str">
            <v>UN</v>
          </cell>
          <cell r="G1242">
            <v>1</v>
          </cell>
          <cell r="H1242" t="str">
            <v>6,45</v>
          </cell>
          <cell r="I1242">
            <v>6.45</v>
          </cell>
        </row>
        <row r="1243">
          <cell r="D1243">
            <v>4202</v>
          </cell>
          <cell r="E1243" t="str">
            <v>PRENSA CABO DE 3/4", FORNECIMENTO</v>
          </cell>
          <cell r="F1243" t="str">
            <v>UN</v>
          </cell>
          <cell r="I1243">
            <v>1.89</v>
          </cell>
        </row>
        <row r="1244">
          <cell r="D1244">
            <v>3304</v>
          </cell>
          <cell r="E1244" t="str">
            <v>PRENSA CABO DE 3/4"</v>
          </cell>
          <cell r="F1244" t="str">
            <v>UN</v>
          </cell>
          <cell r="G1244">
            <v>1</v>
          </cell>
          <cell r="H1244">
            <v>1.89</v>
          </cell>
          <cell r="I1244">
            <v>1.89</v>
          </cell>
        </row>
        <row r="1245">
          <cell r="D1245" t="str">
            <v>COMP 013</v>
          </cell>
          <cell r="E1245" t="str">
            <v>TAMPA CEGA PARA CONDULETE EM ALUMÍNIO Ø3/4"</v>
          </cell>
          <cell r="F1245" t="str">
            <v>UN</v>
          </cell>
          <cell r="I1245">
            <v>8.6484985000000005</v>
          </cell>
        </row>
        <row r="1246">
          <cell r="D1246">
            <v>3954</v>
          </cell>
          <cell r="E1246" t="str">
            <v>TAMPA CEGA 3/4" PARA CONDULETE EM ALUMINIO FUNDIDO</v>
          </cell>
          <cell r="F1246" t="str">
            <v>UN</v>
          </cell>
          <cell r="G1246">
            <v>1</v>
          </cell>
          <cell r="H1246">
            <v>1.5</v>
          </cell>
          <cell r="I1246">
            <v>1.5</v>
          </cell>
        </row>
        <row r="1247">
          <cell r="D1247">
            <v>88264</v>
          </cell>
          <cell r="E1247" t="str">
            <v>ELETRICISTA COM ENCARGOS COMPLEMENTARES</v>
          </cell>
          <cell r="F1247" t="str">
            <v>H</v>
          </cell>
          <cell r="G1247">
            <v>0.25</v>
          </cell>
          <cell r="H1247">
            <v>28.593994000000002</v>
          </cell>
          <cell r="I1247">
            <v>7.1484985000000005</v>
          </cell>
        </row>
        <row r="1248">
          <cell r="D1248" t="str">
            <v>COMP 014</v>
          </cell>
          <cell r="E1248" t="str">
            <v>TAMPA CEGA PARA CONDULETE EM ALUMÍNIO Ø3/4"</v>
          </cell>
          <cell r="F1248" t="str">
            <v>UN</v>
          </cell>
          <cell r="I1248">
            <v>8.6484985000000005</v>
          </cell>
        </row>
        <row r="1249">
          <cell r="D1249">
            <v>3954</v>
          </cell>
          <cell r="E1249" t="str">
            <v>TAMPA CEGA 3/4" PARA CONDULETE EM ALUMINIO FUNDIDO</v>
          </cell>
          <cell r="F1249" t="str">
            <v>UN</v>
          </cell>
          <cell r="G1249">
            <v>1</v>
          </cell>
          <cell r="H1249">
            <v>1.5</v>
          </cell>
          <cell r="I1249">
            <v>1.5</v>
          </cell>
        </row>
        <row r="1250">
          <cell r="D1250">
            <v>88264</v>
          </cell>
          <cell r="E1250" t="str">
            <v>ELETRICISTA COM ENCARGOS COMPLEMENTARES</v>
          </cell>
          <cell r="F1250" t="str">
            <v>H</v>
          </cell>
          <cell r="G1250">
            <v>0.25</v>
          </cell>
          <cell r="H1250">
            <v>28.593994000000002</v>
          </cell>
          <cell r="I1250">
            <v>7.1484985000000005</v>
          </cell>
        </row>
        <row r="1251">
          <cell r="D1251" t="str">
            <v>COMP 015</v>
          </cell>
          <cell r="E1251" t="str">
            <v>TAMPA PARA TOMADA SIMPLES EM CONDULETE DE ALUMÍNIO</v>
          </cell>
          <cell r="F1251" t="str">
            <v>UN</v>
          </cell>
          <cell r="I1251">
            <v>8.2484985000000002</v>
          </cell>
        </row>
        <row r="1252">
          <cell r="D1252">
            <v>917</v>
          </cell>
          <cell r="E1252" t="str">
            <v>TAMPA CEGA PARA CAIXA 4" X 2"</v>
          </cell>
          <cell r="F1252" t="str">
            <v>UN</v>
          </cell>
          <cell r="G1252">
            <v>1</v>
          </cell>
          <cell r="H1252">
            <v>1.1000000000000001</v>
          </cell>
          <cell r="I1252">
            <v>1.1000000000000001</v>
          </cell>
        </row>
        <row r="1253">
          <cell r="D1253">
            <v>88264</v>
          </cell>
          <cell r="E1253" t="str">
            <v>ELETRICISTA COM ENCARGOS COMPLEMENTARES</v>
          </cell>
          <cell r="F1253" t="str">
            <v>H</v>
          </cell>
          <cell r="G1253">
            <v>0.25</v>
          </cell>
          <cell r="H1253">
            <v>28.593994000000002</v>
          </cell>
          <cell r="I1253">
            <v>7.1484985000000005</v>
          </cell>
        </row>
        <row r="1254">
          <cell r="D1254" t="str">
            <v>COMP 016</v>
          </cell>
          <cell r="E1254" t="str">
            <v>TAMPA PARA INTERRUPTOR SIMPLES EM CONDULETE EM PVC TIPO TOP DA TIGRE OU SIMILAR.</v>
          </cell>
          <cell r="F1254" t="str">
            <v>UN</v>
          </cell>
          <cell r="I1254">
            <v>9.5484985000000009</v>
          </cell>
        </row>
        <row r="1255">
          <cell r="D1255">
            <v>7543</v>
          </cell>
          <cell r="E1255" t="str">
            <v>TAMPA CEGA EM PVC PARA CONDULETE 4" X 2"</v>
          </cell>
          <cell r="F1255" t="str">
            <v>UN</v>
          </cell>
          <cell r="G1255">
            <v>1</v>
          </cell>
          <cell r="H1255">
            <v>2.4</v>
          </cell>
          <cell r="I1255">
            <v>2.4</v>
          </cell>
        </row>
        <row r="1256">
          <cell r="D1256">
            <v>88264</v>
          </cell>
          <cell r="E1256" t="str">
            <v>ELETRICISTA COM ENCARGOS COMPLEMENTARES</v>
          </cell>
          <cell r="F1256" t="str">
            <v>H</v>
          </cell>
          <cell r="G1256">
            <v>0.25</v>
          </cell>
          <cell r="H1256">
            <v>28.593994000000002</v>
          </cell>
          <cell r="I1256">
            <v>7.1484985000000005</v>
          </cell>
        </row>
        <row r="1257">
          <cell r="D1257" t="str">
            <v>COMP 017</v>
          </cell>
          <cell r="E1257" t="str">
            <v>TAMPA PARA INTERRUPTOR SIMPLES EM CONDULETE EM PVC TIPO TOP DA TIGRE OU SIMILAR.</v>
          </cell>
          <cell r="F1257" t="str">
            <v>UN</v>
          </cell>
          <cell r="I1257">
            <v>9.5484985000000009</v>
          </cell>
        </row>
        <row r="1258">
          <cell r="D1258">
            <v>7543</v>
          </cell>
          <cell r="E1258" t="str">
            <v>TAMPA CEGA EM PVC PARA CONDULETE 4" X 2"</v>
          </cell>
          <cell r="F1258" t="str">
            <v>UN</v>
          </cell>
          <cell r="G1258">
            <v>1</v>
          </cell>
          <cell r="H1258">
            <v>2.4</v>
          </cell>
          <cell r="I1258">
            <v>2.4</v>
          </cell>
        </row>
        <row r="1259">
          <cell r="D1259">
            <v>88264</v>
          </cell>
          <cell r="E1259" t="str">
            <v>ELETRICISTA COM ENCARGOS COMPLEMENTARES</v>
          </cell>
          <cell r="F1259" t="str">
            <v>H</v>
          </cell>
          <cell r="G1259">
            <v>0.25</v>
          </cell>
          <cell r="H1259">
            <v>28.593994000000002</v>
          </cell>
          <cell r="I1259">
            <v>7.1484985000000005</v>
          </cell>
        </row>
        <row r="1260">
          <cell r="D1260">
            <v>92000</v>
          </cell>
          <cell r="E1260" t="str">
            <v>TOMADA BAIXA DE EMBUTIR (1 MÓDULO), 2P+T 10 A, INCLUINDO SUPORTE E PLACA - FORNECIMENTO E INSTALAÇÃO. AF_12/2015</v>
          </cell>
          <cell r="F1260" t="str">
            <v>UN</v>
          </cell>
          <cell r="G1260" t="str">
            <v/>
          </cell>
          <cell r="I1260">
            <v>22.18</v>
          </cell>
        </row>
        <row r="1261">
          <cell r="D1261">
            <v>91946</v>
          </cell>
          <cell r="E1261" t="str">
            <v>SUPORTE PARAFUSADO COM PLACA DE ENCAIXE 4" X 2" MÉDIO (1,30 M DO PISO) PARA PONTO ELÉTRICO - FORNECIMENTO E INSTALAÇÃO. AF_12/2015</v>
          </cell>
          <cell r="F1261" t="str">
            <v>UN</v>
          </cell>
          <cell r="G1261">
            <v>1</v>
          </cell>
          <cell r="H1261" t="str">
            <v>6,37</v>
          </cell>
          <cell r="I1261">
            <v>6.37</v>
          </cell>
        </row>
        <row r="1262">
          <cell r="D1262">
            <v>91998</v>
          </cell>
          <cell r="E1262" t="str">
            <v>TOMADA BAIXA DE EMBUTIR (1 MÓDULO), 2P+T 10 A, SEM SUPORTE E SEM PLACA - FORNECIMENTO E INSTALAÇÃO. AF_12/2015</v>
          </cell>
          <cell r="F1262" t="str">
            <v>UN</v>
          </cell>
          <cell r="G1262">
            <v>1</v>
          </cell>
          <cell r="H1262" t="str">
            <v>15,81</v>
          </cell>
          <cell r="I1262">
            <v>15.81</v>
          </cell>
        </row>
        <row r="1263">
          <cell r="D1263" t="str">
            <v>COMP 018</v>
          </cell>
          <cell r="E1263" t="str">
            <v>TOMADA 2P+T 20A 250V PADRÃO ABNT SEM ESPELHO</v>
          </cell>
          <cell r="F1263" t="str">
            <v>UN</v>
          </cell>
          <cell r="I1263">
            <v>21.889282800000004</v>
          </cell>
        </row>
        <row r="1264">
          <cell r="D1264">
            <v>38102</v>
          </cell>
          <cell r="E1264" t="str">
            <v>TOMADA 2P + T 20A, 250V (APENAS MODULO)</v>
          </cell>
          <cell r="F1264" t="str">
            <v>UN</v>
          </cell>
          <cell r="G1264">
            <v>1</v>
          </cell>
          <cell r="H1264" t="str">
            <v>8,25</v>
          </cell>
          <cell r="I1264">
            <v>8.25</v>
          </cell>
        </row>
        <row r="1265">
          <cell r="D1265">
            <v>88264</v>
          </cell>
          <cell r="E1265" t="str">
            <v>ELETRICISTA COM ENCARGOS COMPLEMENTARES</v>
          </cell>
          <cell r="F1265" t="str">
            <v>H</v>
          </cell>
          <cell r="G1265">
            <v>0.3</v>
          </cell>
          <cell r="H1265">
            <v>28.593994000000002</v>
          </cell>
          <cell r="I1265">
            <v>8.578198200000001</v>
          </cell>
        </row>
        <row r="1266">
          <cell r="D1266">
            <v>88316</v>
          </cell>
          <cell r="E1266" t="str">
            <v>SERVENTE COM ENCARGOS COMPLEMENTARES</v>
          </cell>
          <cell r="F1266" t="str">
            <v>H</v>
          </cell>
          <cell r="G1266">
            <v>0.3</v>
          </cell>
          <cell r="H1266">
            <v>16.870282</v>
          </cell>
          <cell r="I1266">
            <v>5.0610846</v>
          </cell>
        </row>
        <row r="1267">
          <cell r="D1267">
            <v>11327</v>
          </cell>
          <cell r="E1267" t="str">
            <v>TOMADA DUPLA, 2P + T, ABNT, DE EMBUTIR, 20A, COM PLACA EM PVC</v>
          </cell>
          <cell r="F1267" t="str">
            <v>UN</v>
          </cell>
          <cell r="I1267">
            <v>25.249282800000003</v>
          </cell>
        </row>
        <row r="1268">
          <cell r="D1268">
            <v>12191</v>
          </cell>
          <cell r="E1268" t="str">
            <v>TOMADA DUPLA, DE EMBUTIR, PARA USO GERAL, 2P + T, ABNT, 20A, INCLUSIVE PLACA EM PVC</v>
          </cell>
          <cell r="F1268" t="str">
            <v>UN</v>
          </cell>
          <cell r="G1268">
            <v>1</v>
          </cell>
          <cell r="H1268">
            <v>11.61</v>
          </cell>
          <cell r="I1268">
            <v>11.61</v>
          </cell>
        </row>
        <row r="1269">
          <cell r="D1269">
            <v>88264</v>
          </cell>
          <cell r="E1269" t="str">
            <v>ELETRICISTA COM ENCARGOS COMPLEMENTARES</v>
          </cell>
          <cell r="F1269" t="str">
            <v>H</v>
          </cell>
          <cell r="G1269">
            <v>0.3</v>
          </cell>
          <cell r="H1269">
            <v>28.593994000000002</v>
          </cell>
          <cell r="I1269">
            <v>8.578198200000001</v>
          </cell>
        </row>
        <row r="1270">
          <cell r="D1270">
            <v>88316</v>
          </cell>
          <cell r="E1270" t="str">
            <v>SERVENTE COM ENCARGOS COMPLEMENTARES</v>
          </cell>
          <cell r="F1270" t="str">
            <v>H</v>
          </cell>
          <cell r="G1270">
            <v>0.3</v>
          </cell>
          <cell r="H1270">
            <v>16.870282</v>
          </cell>
          <cell r="I1270">
            <v>5.0610846</v>
          </cell>
        </row>
        <row r="1271">
          <cell r="D1271">
            <v>91992</v>
          </cell>
          <cell r="E1271" t="str">
            <v>TOMADA ALTA DE EMBUTIR (1 MÓDULO), 2P+T 10 A, INCLUINDO SUPORTE E PLACA - FORNECIMENTO E INSTALAÇÃO. AF_12/2015</v>
          </cell>
          <cell r="F1271" t="str">
            <v>UN</v>
          </cell>
          <cell r="G1271" t="str">
            <v/>
          </cell>
          <cell r="I1271">
            <v>32.589999999999996</v>
          </cell>
        </row>
        <row r="1272">
          <cell r="D1272">
            <v>91946</v>
          </cell>
          <cell r="E1272" t="str">
            <v>SUPORTE PARAFUSADO COM PLACA DE ENCAIXE 4" X 2" MÉDIO (1,30 M DO PISO) PARA PONTO ELÉTRICO - FORNECIMENTO E INSTALAÇÃO. AF_12/2015</v>
          </cell>
          <cell r="F1272" t="str">
            <v>UN</v>
          </cell>
          <cell r="G1272">
            <v>1</v>
          </cell>
          <cell r="H1272" t="str">
            <v>6,37</v>
          </cell>
          <cell r="I1272">
            <v>6.37</v>
          </cell>
        </row>
        <row r="1273">
          <cell r="D1273">
            <v>91990</v>
          </cell>
          <cell r="E1273" t="str">
            <v>TOMADA ALTA DE EMBUTIR (1 MÓDULO), 2P+T 10 A, SEM SUPORTE E SEM PLACA - FORNECIMENTO E INSTALAÇÃO. AF_12/2015</v>
          </cell>
          <cell r="F1273" t="str">
            <v>UN</v>
          </cell>
          <cell r="G1273">
            <v>1</v>
          </cell>
          <cell r="H1273" t="str">
            <v>26,22</v>
          </cell>
          <cell r="I1273">
            <v>26.22</v>
          </cell>
        </row>
        <row r="1274">
          <cell r="E1274" t="str">
            <v>QUADROS</v>
          </cell>
        </row>
        <row r="1275">
          <cell r="D1275" t="str">
            <v>COMP 019</v>
          </cell>
          <cell r="E1275" t="str">
            <v>QUADRO GERAL DE LUZ E FORÇA DO TÉRREO - QGLF</v>
          </cell>
          <cell r="F1275" t="str">
            <v>CJ</v>
          </cell>
          <cell r="I1275">
            <v>2656.2649659999997</v>
          </cell>
        </row>
        <row r="1276">
          <cell r="D1276">
            <v>3032</v>
          </cell>
          <cell r="E1276" t="str">
            <v>CAIXA DE COMANDO DE SOBREPOR H= 0,80M L=0,60M P=0,25M CEMAR OU EQUIVALENTE TÉCNICO</v>
          </cell>
          <cell r="F1276" t="str">
            <v>PÇ</v>
          </cell>
          <cell r="G1276">
            <v>1</v>
          </cell>
          <cell r="H1276">
            <v>232.6</v>
          </cell>
          <cell r="I1276">
            <v>232.6</v>
          </cell>
        </row>
        <row r="1277">
          <cell r="D1277">
            <v>7865</v>
          </cell>
          <cell r="E1277" t="str">
            <v>PARAFUSO CABECA SEXTAVADA M8x20mm</v>
          </cell>
          <cell r="F1277" t="str">
            <v>PÇ</v>
          </cell>
          <cell r="G1277">
            <v>10</v>
          </cell>
          <cell r="H1277">
            <v>3.73</v>
          </cell>
          <cell r="I1277">
            <v>37.299999999999997</v>
          </cell>
        </row>
        <row r="1278">
          <cell r="D1278">
            <v>4685</v>
          </cell>
          <cell r="E1278" t="str">
            <v>ARRUELA PARA PARAFUSO M8</v>
          </cell>
          <cell r="F1278" t="str">
            <v>PÇ</v>
          </cell>
          <cell r="G1278">
            <v>20</v>
          </cell>
          <cell r="H1278">
            <v>1.1000000000000001</v>
          </cell>
          <cell r="I1278">
            <v>22</v>
          </cell>
        </row>
        <row r="1279">
          <cell r="D1279">
            <v>11971</v>
          </cell>
          <cell r="E1279" t="str">
            <v>PORCA SEXTAVADA PARA PARAFUSO M8</v>
          </cell>
          <cell r="F1279" t="str">
            <v>PÇ</v>
          </cell>
          <cell r="G1279">
            <v>10</v>
          </cell>
          <cell r="H1279" t="str">
            <v>1,72</v>
          </cell>
          <cell r="I1279">
            <v>17.2</v>
          </cell>
        </row>
        <row r="1280">
          <cell r="D1280">
            <v>0</v>
          </cell>
          <cell r="E1280" t="str">
            <v>COMPONENTES DE FIXAÇÃO/ISOLAMENTO/TERMINAIS/INDICADORES</v>
          </cell>
          <cell r="F1280" t="str">
            <v>CJ</v>
          </cell>
          <cell r="G1280">
            <v>1</v>
          </cell>
          <cell r="I1280">
            <v>0</v>
          </cell>
        </row>
        <row r="1281">
          <cell r="E1281" t="str">
            <v>BARRA DE COBRE ELETROLITICO 211A 19X5MM COPPERMETAL OU EQUIVALENTE TÉCNICO</v>
          </cell>
          <cell r="F1281" t="str">
            <v>M</v>
          </cell>
          <cell r="G1281">
            <v>2.5</v>
          </cell>
          <cell r="I1281">
            <v>0</v>
          </cell>
        </row>
        <row r="1282">
          <cell r="E1282" t="str">
            <v>BARRA DE COBRE ELETROLITICO 105A 9,5X5MM COPPERMETAL OU EQUIVALENTE TÉCNICO</v>
          </cell>
          <cell r="F1282" t="str">
            <v>M</v>
          </cell>
          <cell r="G1282">
            <v>2</v>
          </cell>
          <cell r="I1282">
            <v>0</v>
          </cell>
        </row>
        <row r="1283">
          <cell r="D1283">
            <v>3449</v>
          </cell>
          <cell r="E1283" t="str">
            <v>ISOLADOR EPOXI BT 50x50mm SUPERFIBRA OU EQUIVALENTE TÉCNICO</v>
          </cell>
          <cell r="F1283" t="str">
            <v>PÇ</v>
          </cell>
          <cell r="G1283">
            <v>4</v>
          </cell>
          <cell r="H1283" t="str">
            <v>127,82</v>
          </cell>
          <cell r="I1283">
            <v>511.28</v>
          </cell>
        </row>
        <row r="1284">
          <cell r="D1284">
            <v>11450</v>
          </cell>
          <cell r="E1284" t="str">
            <v>TRILHO DIN 35MM</v>
          </cell>
          <cell r="F1284" t="str">
            <v>M</v>
          </cell>
          <cell r="G1284">
            <v>1</v>
          </cell>
          <cell r="H1284">
            <v>20.2</v>
          </cell>
          <cell r="I1284">
            <v>20.2</v>
          </cell>
        </row>
        <row r="1285">
          <cell r="D1285">
            <v>3697</v>
          </cell>
          <cell r="E1285" t="str">
            <v>DISJUNTOR CAIXA MOLDADA 3Ø-32A</v>
          </cell>
          <cell r="F1285" t="str">
            <v>PÇ</v>
          </cell>
          <cell r="G1285">
            <v>1</v>
          </cell>
          <cell r="H1285">
            <v>40.799999999999997</v>
          </cell>
          <cell r="I1285">
            <v>40.799999999999997</v>
          </cell>
        </row>
        <row r="1286">
          <cell r="D1286">
            <v>3702</v>
          </cell>
          <cell r="E1286" t="str">
            <v>DISJUNTOR CAIXA MOLDADA 3Ø-70A</v>
          </cell>
          <cell r="F1286" t="str">
            <v>PÇ</v>
          </cell>
          <cell r="G1286">
            <v>1</v>
          </cell>
          <cell r="H1286">
            <v>61.4</v>
          </cell>
          <cell r="I1286">
            <v>61.4</v>
          </cell>
        </row>
        <row r="1287">
          <cell r="D1287">
            <v>9191</v>
          </cell>
          <cell r="E1287" t="str">
            <v>DISJUNTOR CAIXA MOLDADA 3Ø-100A</v>
          </cell>
          <cell r="F1287" t="str">
            <v>PÇ</v>
          </cell>
          <cell r="G1287">
            <v>1</v>
          </cell>
          <cell r="H1287">
            <v>306.32</v>
          </cell>
          <cell r="I1287">
            <v>306.32</v>
          </cell>
        </row>
        <row r="1288">
          <cell r="D1288">
            <v>9067</v>
          </cell>
          <cell r="E1288" t="str">
            <v>DISJUNTOR CAIXA MOLDADA 3Ø-200A</v>
          </cell>
          <cell r="F1288" t="str">
            <v>PÇ</v>
          </cell>
          <cell r="G1288">
            <v>2</v>
          </cell>
          <cell r="H1288">
            <v>550</v>
          </cell>
          <cell r="I1288">
            <v>1100</v>
          </cell>
        </row>
        <row r="1289">
          <cell r="D1289">
            <v>39479</v>
          </cell>
          <cell r="E1289" t="str">
            <v>DPS TETRAPOLAR</v>
          </cell>
          <cell r="F1289" t="str">
            <v>PÇ</v>
          </cell>
          <cell r="G1289">
            <v>1</v>
          </cell>
          <cell r="H1289" t="str">
            <v>148,04</v>
          </cell>
          <cell r="I1289">
            <v>148.04</v>
          </cell>
        </row>
        <row r="1290">
          <cell r="D1290">
            <v>88264</v>
          </cell>
          <cell r="E1290" t="str">
            <v>ELETRICISTA COM ENCARGOS COMPLEMENTARES</v>
          </cell>
          <cell r="F1290" t="str">
            <v>H</v>
          </cell>
          <cell r="G1290">
            <v>3.5</v>
          </cell>
          <cell r="H1290">
            <v>28.593994000000002</v>
          </cell>
          <cell r="I1290">
            <v>100.078979</v>
          </cell>
        </row>
        <row r="1291">
          <cell r="D1291">
            <v>88316</v>
          </cell>
          <cell r="E1291" t="str">
            <v>SERVENTE COM ENCARGOS COMPLEMENTARES</v>
          </cell>
          <cell r="F1291" t="str">
            <v>H</v>
          </cell>
          <cell r="G1291">
            <v>3.5</v>
          </cell>
          <cell r="H1291">
            <v>16.870282</v>
          </cell>
          <cell r="I1291">
            <v>59.045986999999997</v>
          </cell>
        </row>
        <row r="1292">
          <cell r="D1292" t="str">
            <v>COMP 020</v>
          </cell>
          <cell r="E1292" t="str">
            <v>QUADRO DE FORÇA DOS EQUIPAMENTOS DOS LABORATÓRIOS - QF-EQ</v>
          </cell>
          <cell r="F1292" t="str">
            <v>CJ</v>
          </cell>
          <cell r="I1292">
            <v>2154.8149659999999</v>
          </cell>
        </row>
        <row r="1293">
          <cell r="D1293">
            <v>2532</v>
          </cell>
          <cell r="E1293" t="str">
            <v>QUADRO DE EMBUTIR 100A PARA 36 DISJUNTORES - CEMAR OU EQUIVALENTE TÉCNICO</v>
          </cell>
          <cell r="F1293" t="str">
            <v>PÇ</v>
          </cell>
          <cell r="G1293">
            <v>1</v>
          </cell>
          <cell r="H1293">
            <v>382.71</v>
          </cell>
          <cell r="I1293">
            <v>382.71</v>
          </cell>
        </row>
        <row r="1294">
          <cell r="D1294" t="str">
            <v>COT024</v>
          </cell>
          <cell r="E1294" t="str">
            <v>KIT BARRAMENTO 36 DISJUNTORES 100A CEMAR OU EQUIVALENTE TÉCNICO</v>
          </cell>
          <cell r="F1294" t="str">
            <v>CJ</v>
          </cell>
          <cell r="G1294">
            <v>1</v>
          </cell>
          <cell r="H1294">
            <v>226.9</v>
          </cell>
          <cell r="I1294">
            <v>226.9</v>
          </cell>
        </row>
        <row r="1295">
          <cell r="D1295">
            <v>34653</v>
          </cell>
          <cell r="E1295" t="str">
            <v>DISJUNTOR 1Ø-16A</v>
          </cell>
          <cell r="F1295" t="str">
            <v>PÇ</v>
          </cell>
          <cell r="G1295">
            <v>16</v>
          </cell>
          <cell r="H1295" t="str">
            <v>8,45</v>
          </cell>
          <cell r="I1295">
            <v>135.19999999999999</v>
          </cell>
        </row>
        <row r="1296">
          <cell r="D1296">
            <v>39445</v>
          </cell>
          <cell r="E1296" t="str">
            <v>DISJUNTOR DR 2P-16A</v>
          </cell>
          <cell r="F1296" t="str">
            <v>PÇ</v>
          </cell>
          <cell r="G1296">
            <v>8</v>
          </cell>
          <cell r="H1296" t="str">
            <v>130,18</v>
          </cell>
          <cell r="I1296">
            <v>1041.44</v>
          </cell>
        </row>
        <row r="1297">
          <cell r="D1297">
            <v>3702</v>
          </cell>
          <cell r="E1297" t="str">
            <v>DISJUNTOR 3Ø - 70A</v>
          </cell>
          <cell r="F1297" t="str">
            <v>PÇ</v>
          </cell>
          <cell r="G1297">
            <v>1</v>
          </cell>
          <cell r="H1297">
            <v>61.4</v>
          </cell>
          <cell r="I1297">
            <v>61.4</v>
          </cell>
        </row>
        <row r="1298">
          <cell r="D1298">
            <v>39479</v>
          </cell>
          <cell r="E1298" t="str">
            <v>DPS TETRAPOLAR</v>
          </cell>
          <cell r="F1298" t="str">
            <v>PÇ</v>
          </cell>
          <cell r="G1298">
            <v>1</v>
          </cell>
          <cell r="H1298" t="str">
            <v>148,04</v>
          </cell>
          <cell r="I1298">
            <v>148.04</v>
          </cell>
        </row>
        <row r="1299">
          <cell r="D1299">
            <v>88264</v>
          </cell>
          <cell r="E1299" t="str">
            <v>ELETRICISTA COM ENCARGOS COMPLEMENTARES</v>
          </cell>
          <cell r="F1299" t="str">
            <v>H</v>
          </cell>
          <cell r="G1299">
            <v>3.5</v>
          </cell>
          <cell r="H1299">
            <v>28.593994000000002</v>
          </cell>
          <cell r="I1299">
            <v>100.078979</v>
          </cell>
        </row>
        <row r="1300">
          <cell r="D1300">
            <v>88316</v>
          </cell>
          <cell r="E1300" t="str">
            <v>SERVENTE COM ENCARGOS COMPLEMENTARES</v>
          </cell>
          <cell r="F1300" t="str">
            <v>H</v>
          </cell>
          <cell r="G1300">
            <v>3.5</v>
          </cell>
          <cell r="H1300">
            <v>16.870282</v>
          </cell>
          <cell r="I1300">
            <v>59.045986999999997</v>
          </cell>
        </row>
        <row r="1301">
          <cell r="D1301" t="str">
            <v>COMP 021</v>
          </cell>
          <cell r="E1301" t="str">
            <v>QUADRO DE LUZ E TOMADA COMUM - QLF-OD</v>
          </cell>
          <cell r="F1301" t="str">
            <v>CJ</v>
          </cell>
          <cell r="I1301">
            <v>1949.2849659999997</v>
          </cell>
        </row>
        <row r="1302">
          <cell r="D1302">
            <v>2532</v>
          </cell>
          <cell r="E1302" t="str">
            <v>QUADRO DE EMBUTIR 100A PARA 36 DISJUNTORES - CEMAR OU EQUIVALENTE TÉCNICO</v>
          </cell>
          <cell r="F1302" t="str">
            <v>PÇ</v>
          </cell>
          <cell r="G1302">
            <v>1</v>
          </cell>
          <cell r="H1302">
            <v>382.71</v>
          </cell>
          <cell r="I1302">
            <v>382.71</v>
          </cell>
        </row>
        <row r="1303">
          <cell r="D1303" t="str">
            <v>COT024</v>
          </cell>
          <cell r="E1303" t="str">
            <v>KIT BARRAMENTO 34 DISJUNTORES 100A CEMAR OU EQUIVALENTE TÉCNICO</v>
          </cell>
          <cell r="F1303" t="str">
            <v>CJ</v>
          </cell>
          <cell r="G1303">
            <v>1</v>
          </cell>
          <cell r="H1303">
            <v>226.9</v>
          </cell>
          <cell r="I1303">
            <v>226.9</v>
          </cell>
        </row>
        <row r="1304">
          <cell r="D1304">
            <v>34653</v>
          </cell>
          <cell r="E1304" t="str">
            <v>DISJUNTOR 1Ø-16A</v>
          </cell>
          <cell r="F1304" t="str">
            <v>PÇ</v>
          </cell>
          <cell r="G1304">
            <v>14</v>
          </cell>
          <cell r="H1304" t="str">
            <v>8,45</v>
          </cell>
          <cell r="I1304">
            <v>118.29999999999998</v>
          </cell>
        </row>
        <row r="1305">
          <cell r="D1305">
            <v>34653</v>
          </cell>
          <cell r="E1305" t="str">
            <v>DISJUNTOR 1Ø - 20A</v>
          </cell>
          <cell r="F1305" t="str">
            <v>PÇ</v>
          </cell>
          <cell r="G1305">
            <v>1</v>
          </cell>
          <cell r="H1305" t="str">
            <v>8,45</v>
          </cell>
          <cell r="I1305">
            <v>8.4499999999999993</v>
          </cell>
        </row>
        <row r="1306">
          <cell r="D1306">
            <v>12478</v>
          </cell>
          <cell r="E1306" t="str">
            <v>DISJUNTOR 2Ø - 32A</v>
          </cell>
          <cell r="F1306" t="str">
            <v>PÇ</v>
          </cell>
          <cell r="G1306">
            <v>2</v>
          </cell>
          <cell r="H1306">
            <v>73.63</v>
          </cell>
          <cell r="I1306">
            <v>147.26</v>
          </cell>
        </row>
        <row r="1307">
          <cell r="D1307">
            <v>3618</v>
          </cell>
          <cell r="E1307" t="str">
            <v>DISJUNTOR DR 2P-16A 30MA</v>
          </cell>
          <cell r="F1307" t="str">
            <v>PÇ</v>
          </cell>
          <cell r="G1307">
            <v>2</v>
          </cell>
          <cell r="H1307">
            <v>109.9</v>
          </cell>
          <cell r="I1307">
            <v>219.8</v>
          </cell>
        </row>
        <row r="1308">
          <cell r="D1308">
            <v>3618</v>
          </cell>
          <cell r="E1308" t="str">
            <v>DISJUNTOR DR 2P-20A 30MA</v>
          </cell>
          <cell r="F1308" t="str">
            <v>PÇ</v>
          </cell>
          <cell r="G1308">
            <v>2</v>
          </cell>
          <cell r="H1308">
            <v>109.9</v>
          </cell>
          <cell r="I1308">
            <v>219.8</v>
          </cell>
        </row>
        <row r="1309">
          <cell r="D1309">
            <v>829</v>
          </cell>
          <cell r="E1309" t="str">
            <v>DISJUNTOR 3Ø - 100A</v>
          </cell>
          <cell r="F1309" t="str">
            <v>PÇ</v>
          </cell>
          <cell r="G1309">
            <v>1</v>
          </cell>
          <cell r="H1309">
            <v>318.89999999999998</v>
          </cell>
          <cell r="I1309">
            <v>318.89999999999998</v>
          </cell>
        </row>
        <row r="1310">
          <cell r="D1310">
            <v>39479</v>
          </cell>
          <cell r="E1310" t="str">
            <v>DPS TETRAPOLAR</v>
          </cell>
          <cell r="F1310" t="str">
            <v>PÇ</v>
          </cell>
          <cell r="G1310">
            <v>1</v>
          </cell>
          <cell r="H1310" t="str">
            <v>148,04</v>
          </cell>
          <cell r="I1310">
            <v>148.04</v>
          </cell>
        </row>
        <row r="1311">
          <cell r="D1311">
            <v>88264</v>
          </cell>
          <cell r="E1311" t="str">
            <v>ELETRICISTA COM ENCARGOS COMPLEMENTARES</v>
          </cell>
          <cell r="F1311" t="str">
            <v>H</v>
          </cell>
          <cell r="G1311">
            <v>3.5</v>
          </cell>
          <cell r="H1311">
            <v>28.593994000000002</v>
          </cell>
          <cell r="I1311">
            <v>100.078979</v>
          </cell>
        </row>
        <row r="1312">
          <cell r="D1312">
            <v>88316</v>
          </cell>
          <cell r="E1312" t="str">
            <v>SERVENTE COM ENCARGOS COMPLEMENTARES</v>
          </cell>
          <cell r="F1312" t="str">
            <v>H</v>
          </cell>
          <cell r="G1312">
            <v>3.5</v>
          </cell>
          <cell r="H1312">
            <v>16.870282</v>
          </cell>
          <cell r="I1312">
            <v>59.045986999999997</v>
          </cell>
        </row>
        <row r="1313">
          <cell r="D1313" t="str">
            <v>COMP 022</v>
          </cell>
          <cell r="E1313" t="str">
            <v>QUADRO DE FORÇA DO AR CONDICIONADO - QFAC</v>
          </cell>
          <cell r="F1313" t="str">
            <v>CJ</v>
          </cell>
          <cell r="I1313">
            <v>754.26496599999996</v>
          </cell>
        </row>
        <row r="1314">
          <cell r="D1314">
            <v>2532</v>
          </cell>
          <cell r="E1314" t="str">
            <v>QUADRO DE EMBUTIR 100A PARA 36 DISJUNTORES - CEMAR OU EQUIVALENTE TÉCNICO</v>
          </cell>
          <cell r="F1314" t="str">
            <v>PÇ</v>
          </cell>
          <cell r="G1314">
            <v>1</v>
          </cell>
          <cell r="H1314">
            <v>382.71</v>
          </cell>
          <cell r="I1314">
            <v>382.71</v>
          </cell>
        </row>
        <row r="1315">
          <cell r="D1315" t="str">
            <v>COT024</v>
          </cell>
          <cell r="E1315" t="str">
            <v>KIT BARRAMENTO 36 DISJUNTORES 100A CEMAR OU EQUIVALENTE TÉCNICO</v>
          </cell>
          <cell r="F1315" t="str">
            <v>CJ</v>
          </cell>
          <cell r="G1315">
            <v>1</v>
          </cell>
          <cell r="H1315">
            <v>226.9</v>
          </cell>
          <cell r="I1315">
            <v>226.9</v>
          </cell>
        </row>
        <row r="1316">
          <cell r="D1316">
            <v>3605</v>
          </cell>
          <cell r="E1316" t="str">
            <v>DISJUNTOR 2Ø - 16A</v>
          </cell>
          <cell r="F1316" t="str">
            <v>PÇ</v>
          </cell>
          <cell r="G1316">
            <v>6</v>
          </cell>
          <cell r="H1316">
            <v>29.9</v>
          </cell>
          <cell r="I1316">
            <v>179.39999999999998</v>
          </cell>
        </row>
        <row r="1317">
          <cell r="D1317">
            <v>3697</v>
          </cell>
          <cell r="E1317" t="str">
            <v>DISJUNTOR 3Ø - 32A</v>
          </cell>
          <cell r="F1317" t="str">
            <v>PÇ</v>
          </cell>
          <cell r="G1317">
            <v>1</v>
          </cell>
          <cell r="H1317">
            <v>40.799999999999997</v>
          </cell>
          <cell r="I1317">
            <v>40.799999999999997</v>
          </cell>
        </row>
        <row r="1318">
          <cell r="D1318">
            <v>39479</v>
          </cell>
          <cell r="E1318" t="str">
            <v>DPS TETRAPOLAR</v>
          </cell>
          <cell r="F1318" t="str">
            <v>PÇ</v>
          </cell>
          <cell r="G1318">
            <v>1</v>
          </cell>
          <cell r="H1318" t="str">
            <v>148,04</v>
          </cell>
          <cell r="I1318">
            <v>148.04</v>
          </cell>
        </row>
        <row r="1319">
          <cell r="D1319">
            <v>88264</v>
          </cell>
          <cell r="E1319" t="str">
            <v>ELETRICISTA COM ENCARGOS COMPLEMENTARES</v>
          </cell>
          <cell r="F1319" t="str">
            <v>H</v>
          </cell>
          <cell r="G1319">
            <v>3.5</v>
          </cell>
          <cell r="H1319">
            <v>28.593994000000002</v>
          </cell>
          <cell r="I1319">
            <v>100.078979</v>
          </cell>
        </row>
        <row r="1320">
          <cell r="D1320">
            <v>88316</v>
          </cell>
          <cell r="E1320" t="str">
            <v>SERVENTE COM ENCARGOS COMPLEMENTARES</v>
          </cell>
          <cell r="F1320" t="str">
            <v>H</v>
          </cell>
          <cell r="G1320">
            <v>3.5</v>
          </cell>
          <cell r="H1320">
            <v>16.870282</v>
          </cell>
          <cell r="I1320">
            <v>59.045986999999997</v>
          </cell>
        </row>
        <row r="1321">
          <cell r="E1321" t="str">
            <v>SISTEMA DE PROTEÇÃO CONTRA INCÊNDIO E PÂNICO</v>
          </cell>
        </row>
        <row r="1322">
          <cell r="E1322" t="str">
            <v>COMBATE À INCÊNDIO</v>
          </cell>
        </row>
        <row r="1323">
          <cell r="D1323">
            <v>72287</v>
          </cell>
          <cell r="E1323" t="str">
            <v>CAIXA DE INCÊNDIO 45X75X17CM - FORNECIMENTO E INSTALAÇÃO</v>
          </cell>
          <cell r="F1323" t="str">
            <v>UN</v>
          </cell>
          <cell r="G1323" t="str">
            <v/>
          </cell>
          <cell r="I1323">
            <v>220.15727900000002</v>
          </cell>
        </row>
        <row r="1324">
          <cell r="D1324">
            <v>88267</v>
          </cell>
          <cell r="E1324" t="str">
            <v>ENCANADOR OU BOMBEIRO HIDRÁULICO COM ENCARGOS COMPLEMENTARES</v>
          </cell>
          <cell r="F1324" t="str">
            <v>H</v>
          </cell>
          <cell r="G1324">
            <v>0.5</v>
          </cell>
          <cell r="H1324">
            <v>28.593994000000002</v>
          </cell>
          <cell r="I1324">
            <v>14.296997000000001</v>
          </cell>
        </row>
        <row r="1325">
          <cell r="D1325">
            <v>88316</v>
          </cell>
          <cell r="E1325" t="str">
            <v>SERVENTE COM ENCARGOS COMPLEMENTARES</v>
          </cell>
          <cell r="F1325" t="str">
            <v>H</v>
          </cell>
          <cell r="G1325">
            <v>1</v>
          </cell>
          <cell r="H1325">
            <v>16.870282</v>
          </cell>
          <cell r="I1325">
            <v>16.870282</v>
          </cell>
        </row>
        <row r="1326">
          <cell r="D1326">
            <v>10521</v>
          </cell>
          <cell r="E1326" t="str">
            <v>CAIXA DE INCENDIO/ABRIGO PARA MANGUEIRA, DE EMBUTIR/INTERNA, COM 75 X 45 X 17 CM, EM CHAPA DE ACO, PORTA COM VENTILACAO, VISOR COM A INSCRICAO "INCENDIO", SUPORTE/CESTA INTERNA PARA A MANGUEIRA, PINTURA ELETROSTATICA VERMELHA</v>
          </cell>
          <cell r="F1326" t="str">
            <v>UN</v>
          </cell>
          <cell r="G1326">
            <v>1</v>
          </cell>
          <cell r="H1326" t="str">
            <v>188,99</v>
          </cell>
          <cell r="I1326">
            <v>188.99</v>
          </cell>
        </row>
        <row r="1327">
          <cell r="D1327">
            <v>3745</v>
          </cell>
          <cell r="E1327" t="str">
            <v>EXTINTOR DE AGUA PRESSURIZADA, CAPACIDADE 10L, TEMPO DE DESCARGA 80S, ALCANCE DO JATO 8M, INSTALADO</v>
          </cell>
          <cell r="F1327" t="str">
            <v>UN</v>
          </cell>
          <cell r="I1327">
            <v>180.23213799999999</v>
          </cell>
        </row>
        <row r="1328">
          <cell r="D1328">
            <v>88267</v>
          </cell>
          <cell r="E1328" t="str">
            <v>ENCANADOR OU BOMBEIRO HIDRÁULICO COM ENCARGOS COMPLEMENTARES</v>
          </cell>
          <cell r="F1328" t="str">
            <v>H</v>
          </cell>
          <cell r="G1328">
            <v>0.5</v>
          </cell>
          <cell r="H1328">
            <v>28.593994000000002</v>
          </cell>
          <cell r="I1328">
            <v>14.296997000000001</v>
          </cell>
        </row>
        <row r="1329">
          <cell r="D1329">
            <v>88316</v>
          </cell>
          <cell r="E1329" t="str">
            <v>SERVENTE COM ENCARGOS COMPLEMENTARES</v>
          </cell>
          <cell r="F1329" t="str">
            <v>H</v>
          </cell>
          <cell r="G1329">
            <v>0.5</v>
          </cell>
          <cell r="H1329">
            <v>16.870282</v>
          </cell>
          <cell r="I1329">
            <v>8.4351409999999998</v>
          </cell>
        </row>
        <row r="1330">
          <cell r="D1330">
            <v>10886</v>
          </cell>
          <cell r="E1330" t="str">
            <v>EXTINTOR DE INCENDIO PORTATIL COM CARGA DE AGUA PRESSURIZADA DE 10L, CLASSE A</v>
          </cell>
          <cell r="F1330" t="str">
            <v>UN</v>
          </cell>
          <cell r="G1330">
            <v>1</v>
          </cell>
          <cell r="H1330" t="str">
            <v>157,50</v>
          </cell>
          <cell r="I1330">
            <v>157.5</v>
          </cell>
        </row>
        <row r="1331">
          <cell r="D1331">
            <v>1505</v>
          </cell>
          <cell r="E1331" t="str">
            <v>EXTINTOR DE PÓ QUIMICO ABC, CAPACIDADE 4KG, ALCANCE MEDIO DO JATO 4,5M, TEMPO DE DESCARGA 11S, NBR 9443, 9444, 10721</v>
          </cell>
          <cell r="F1331" t="str">
            <v>UN</v>
          </cell>
          <cell r="I1331">
            <v>153.9870282</v>
          </cell>
        </row>
        <row r="1332">
          <cell r="D1332">
            <v>88316</v>
          </cell>
          <cell r="E1332" t="str">
            <v>SERVENTE COM ENCARGOS COMPLEMENTARES</v>
          </cell>
          <cell r="F1332" t="str">
            <v>H</v>
          </cell>
          <cell r="G1332">
            <v>0.1</v>
          </cell>
          <cell r="H1332">
            <v>16.870282</v>
          </cell>
          <cell r="I1332">
            <v>1.6870282000000001</v>
          </cell>
        </row>
        <row r="1333">
          <cell r="D1333">
            <v>10891</v>
          </cell>
          <cell r="E1333" t="str">
            <v>EXTINTOR DE INCENDIO PORTATIL COM CARGA DE PÓ QUIMICO SECO (PQS) DE 4KG, CLASSE BC</v>
          </cell>
          <cell r="F1333" t="str">
            <v>UN</v>
          </cell>
          <cell r="G1333">
            <v>1</v>
          </cell>
          <cell r="H1333" t="str">
            <v>152,30</v>
          </cell>
          <cell r="I1333">
            <v>152.30000000000001</v>
          </cell>
        </row>
        <row r="1334">
          <cell r="D1334">
            <v>1504</v>
          </cell>
          <cell r="E1334" t="str">
            <v>EXTINTOR DE DIOXIDO DE CARBONO (CO2), CAPACIDADE 6KG, TEMPO DE DESCARGA 16S, NORMAS NBR 9444 E 11716</v>
          </cell>
          <cell r="F1334" t="str">
            <v>UN</v>
          </cell>
          <cell r="I1334">
            <v>541.68702819999999</v>
          </cell>
        </row>
        <row r="1335">
          <cell r="D1335">
            <v>88316</v>
          </cell>
          <cell r="E1335" t="str">
            <v>SERVENTE COM ENCARGOS COMPLEMENTARES</v>
          </cell>
          <cell r="F1335" t="str">
            <v>H</v>
          </cell>
          <cell r="G1335">
            <v>0.1</v>
          </cell>
          <cell r="H1335">
            <v>16.870282</v>
          </cell>
          <cell r="I1335">
            <v>1.6870282000000001</v>
          </cell>
        </row>
        <row r="1336">
          <cell r="D1336">
            <v>10889</v>
          </cell>
          <cell r="E1336" t="str">
            <v>EXTINTOR DE INCENDIO PORTATIL COM CARGA DE GAS CARBONICO CO2 DE 6KG, CLASSE BC</v>
          </cell>
          <cell r="F1336" t="str">
            <v>UN</v>
          </cell>
          <cell r="G1336">
            <v>1</v>
          </cell>
          <cell r="H1336" t="str">
            <v>540,00</v>
          </cell>
          <cell r="I1336">
            <v>540</v>
          </cell>
        </row>
        <row r="1337">
          <cell r="D1337">
            <v>92390</v>
          </cell>
          <cell r="E1337" t="str">
            <v>JOELHO 90 GRAUS, EM FERRO GALVANIZADO, DN 65 (2 1/2"), CONEXÃO ROSQUEADA, INSTALADO EM REDE DE ALIMENTAÇÃO PARA HIDRANTE - FORNECIMENTO E INSTALAÇÃO. AF_12/2015</v>
          </cell>
          <cell r="F1337" t="str">
            <v>UN</v>
          </cell>
          <cell r="G1337" t="str">
            <v/>
          </cell>
          <cell r="I1337">
            <v>99.165532511999999</v>
          </cell>
        </row>
        <row r="1338">
          <cell r="D1338">
            <v>88248</v>
          </cell>
          <cell r="E1338" t="str">
            <v>AUXILIAR DE ENCANADOR OU BOMBEIRO HIDRÁULICO COM ENCARGOS COMPLEMENTARES</v>
          </cell>
          <cell r="F1338" t="str">
            <v>H</v>
          </cell>
          <cell r="G1338">
            <v>1.1040000000000001</v>
          </cell>
          <cell r="H1338">
            <v>20.132683999999998</v>
          </cell>
          <cell r="I1338">
            <v>22.226483135999999</v>
          </cell>
        </row>
        <row r="1339">
          <cell r="D1339">
            <v>88267</v>
          </cell>
          <cell r="E1339" t="str">
            <v>ENCANADOR OU BOMBEIRO HIDRÁULICO COM ENCARGOS COMPLEMENTARES</v>
          </cell>
          <cell r="F1339" t="str">
            <v>H</v>
          </cell>
          <cell r="G1339">
            <v>1.1040000000000001</v>
          </cell>
          <cell r="H1339">
            <v>28.593994000000002</v>
          </cell>
          <cell r="I1339">
            <v>31.567769376000005</v>
          </cell>
        </row>
        <row r="1340">
          <cell r="D1340">
            <v>3148</v>
          </cell>
          <cell r="E1340" t="str">
            <v>FITA VEDA ROSCA EM ROLOS DE 18 MM X 50 M (L X C)</v>
          </cell>
          <cell r="F1340" t="str">
            <v>UN</v>
          </cell>
          <cell r="G1340">
            <v>0.03</v>
          </cell>
          <cell r="H1340" t="str">
            <v>8,99</v>
          </cell>
          <cell r="I1340">
            <v>0.2697</v>
          </cell>
        </row>
        <row r="1341">
          <cell r="D1341">
            <v>3470</v>
          </cell>
          <cell r="E1341" t="str">
            <v>COTOVELO 90 GRAUS DE FERRO GALVANIZADO, COM ROSCA BSP, DE 2 1/2"</v>
          </cell>
          <cell r="F1341" t="str">
            <v>UN</v>
          </cell>
          <cell r="G1341">
            <v>1</v>
          </cell>
          <cell r="H1341" t="str">
            <v>44,92</v>
          </cell>
          <cell r="I1341">
            <v>44.92</v>
          </cell>
        </row>
        <row r="1342">
          <cell r="D1342">
            <v>7307</v>
          </cell>
          <cell r="E1342" t="str">
            <v>FUNDO ANTICORROSIVO PARA METAIS FERROSOS (ZARCAO)</v>
          </cell>
          <cell r="F1342" t="str">
            <v>L</v>
          </cell>
          <cell r="G1342">
            <v>7.0000000000000001E-3</v>
          </cell>
          <cell r="H1342" t="str">
            <v>25,94</v>
          </cell>
          <cell r="I1342">
            <v>0.18158000000000002</v>
          </cell>
        </row>
        <row r="1343">
          <cell r="D1343">
            <v>92389</v>
          </cell>
          <cell r="E1343" t="str">
            <v>JOELHO 45 GRAUS, EM FERRO GALVANIZADO, DN 65 (2 1/2"), CONEXÃO ROSQUEADA, INSTALADO EM REDE DE ALIMENTAÇÃO PARA HIDRANTE - FORNECIMENTO E INSTALAÇÃO. AF_12/2015</v>
          </cell>
          <cell r="F1343" t="str">
            <v>UN</v>
          </cell>
          <cell r="G1343" t="str">
            <v/>
          </cell>
          <cell r="I1343">
            <v>104.14553251199999</v>
          </cell>
        </row>
        <row r="1344">
          <cell r="D1344">
            <v>88248</v>
          </cell>
          <cell r="E1344" t="str">
            <v>AUXILIAR DE ENCANADOR OU BOMBEIRO HIDRÁULICO COM ENCARGOS COMPLEMENTARES</v>
          </cell>
          <cell r="F1344" t="str">
            <v>H</v>
          </cell>
          <cell r="G1344">
            <v>1.1040000000000001</v>
          </cell>
          <cell r="H1344">
            <v>20.132683999999998</v>
          </cell>
          <cell r="I1344">
            <v>22.226483135999999</v>
          </cell>
        </row>
        <row r="1345">
          <cell r="D1345">
            <v>88267</v>
          </cell>
          <cell r="E1345" t="str">
            <v>ENCANADOR OU BOMBEIRO HIDRÁULICO COM ENCARGOS COMPLEMENTARES</v>
          </cell>
          <cell r="F1345" t="str">
            <v>H</v>
          </cell>
          <cell r="G1345">
            <v>1.1040000000000001</v>
          </cell>
          <cell r="H1345">
            <v>28.593994000000002</v>
          </cell>
          <cell r="I1345">
            <v>31.567769376000005</v>
          </cell>
        </row>
        <row r="1346">
          <cell r="D1346">
            <v>3148</v>
          </cell>
          <cell r="E1346" t="str">
            <v>FITA VEDA ROSCA EM ROLOS DE 18 MM X 50 M (L X C)</v>
          </cell>
          <cell r="F1346" t="str">
            <v>UN</v>
          </cell>
          <cell r="G1346">
            <v>0.03</v>
          </cell>
          <cell r="H1346" t="str">
            <v>8,99</v>
          </cell>
          <cell r="I1346">
            <v>0.2697</v>
          </cell>
        </row>
        <row r="1347">
          <cell r="D1347">
            <v>7307</v>
          </cell>
          <cell r="E1347" t="str">
            <v>FUNDO ANTICORROSIVO PARA METAIS FERROSOS (ZARCAO)</v>
          </cell>
          <cell r="F1347" t="str">
            <v>L</v>
          </cell>
          <cell r="G1347">
            <v>7.0000000000000001E-3</v>
          </cell>
          <cell r="H1347" t="str">
            <v>25,94</v>
          </cell>
          <cell r="I1347">
            <v>0.18158000000000002</v>
          </cell>
        </row>
        <row r="1348">
          <cell r="D1348">
            <v>12402</v>
          </cell>
          <cell r="E1348" t="str">
            <v>COTOVELO 45 GRAUS DE FERRO GALVANIZADO, COM ROSCA BSP, DE 2 1/2"</v>
          </cell>
          <cell r="F1348" t="str">
            <v>UN</v>
          </cell>
          <cell r="G1348">
            <v>1</v>
          </cell>
          <cell r="H1348" t="str">
            <v>49,90</v>
          </cell>
          <cell r="I1348">
            <v>49.9</v>
          </cell>
        </row>
        <row r="1349">
          <cell r="D1349" t="str">
            <v>COMP 023</v>
          </cell>
          <cell r="E1349" t="str">
            <v>MANGUEIRA DE FIBRA DE ALGOODÃO COM TRAMA DE POLIESTER E REVESTIMENTO INTERNO DE BORRACHA VULCANIZADA, 2 1/2", LANDE DE 15M</v>
          </cell>
          <cell r="F1349" t="str">
            <v>UN</v>
          </cell>
          <cell r="G1349" t="str">
            <v/>
          </cell>
          <cell r="I1349">
            <v>1048.1400000000001</v>
          </cell>
        </row>
        <row r="1350">
          <cell r="D1350">
            <v>21034</v>
          </cell>
          <cell r="E1350" t="str">
            <v>MANGUEIRA DE INCENDIO, TIPO 2, DE 2 1/2", COMPRIMENTO = 15M, TECIDO EM FIO DE POLIESTER E TUBO INTERNO EM BORRACHA SINTETICA, COM UNIOES ENGATE RAPIDO</v>
          </cell>
          <cell r="F1350" t="str">
            <v>UN</v>
          </cell>
          <cell r="G1350">
            <v>2</v>
          </cell>
          <cell r="H1350" t="str">
            <v>524,07</v>
          </cell>
          <cell r="I1350">
            <v>1048.1400000000001</v>
          </cell>
        </row>
        <row r="1351">
          <cell r="D1351">
            <v>92357</v>
          </cell>
          <cell r="E1351" t="str">
            <v>TÊ, EM FERRO GALVANIZADO, DN 65 (2 1/2"), CONEXÃO ROSQUEADA, INSTALADO EM PRUMADAS - FORNECIMENTO E INSTALAÇÃO. AF_12/2015</v>
          </cell>
          <cell r="F1351" t="str">
            <v>UN</v>
          </cell>
          <cell r="G1351" t="str">
            <v/>
          </cell>
          <cell r="I1351">
            <v>131.36341923399999</v>
          </cell>
        </row>
        <row r="1352">
          <cell r="D1352">
            <v>88248</v>
          </cell>
          <cell r="E1352" t="str">
            <v>AUXILIAR DE ENCANADOR OU BOMBEIRO HIDRÁULICO COM ENCARGOS COMPLEMENTARES</v>
          </cell>
          <cell r="F1352" t="str">
            <v>H</v>
          </cell>
          <cell r="G1352">
            <v>1.403</v>
          </cell>
          <cell r="H1352">
            <v>20.132683999999998</v>
          </cell>
          <cell r="I1352">
            <v>28.246155651999999</v>
          </cell>
        </row>
        <row r="1353">
          <cell r="D1353">
            <v>88267</v>
          </cell>
          <cell r="E1353" t="str">
            <v>ENCANADOR OU BOMBEIRO HIDRÁULICO COM ENCARGOS COMPLEMENTARES</v>
          </cell>
          <cell r="F1353" t="str">
            <v>H</v>
          </cell>
          <cell r="G1353">
            <v>1.403</v>
          </cell>
          <cell r="H1353">
            <v>28.593994000000002</v>
          </cell>
          <cell r="I1353">
            <v>40.117373582000006</v>
          </cell>
        </row>
        <row r="1354">
          <cell r="D1354">
            <v>3148</v>
          </cell>
          <cell r="E1354" t="str">
            <v>FITA VEDA ROSCA EM ROLOS DE 18 MM X 50 M (L X C)</v>
          </cell>
          <cell r="F1354" t="str">
            <v>UN</v>
          </cell>
          <cell r="G1354">
            <v>4.4999999999999998E-2</v>
          </cell>
          <cell r="H1354" t="str">
            <v>8,99</v>
          </cell>
          <cell r="I1354">
            <v>0.40455000000000002</v>
          </cell>
        </row>
        <row r="1355">
          <cell r="D1355">
            <v>6299</v>
          </cell>
          <cell r="E1355" t="str">
            <v>TE DE FERRO GALVANIZADO, DE 2 1/2"</v>
          </cell>
          <cell r="F1355" t="str">
            <v>UN</v>
          </cell>
          <cell r="G1355">
            <v>1</v>
          </cell>
          <cell r="H1355" t="str">
            <v>62,31</v>
          </cell>
          <cell r="I1355">
            <v>62.31</v>
          </cell>
        </row>
        <row r="1356">
          <cell r="D1356">
            <v>7307</v>
          </cell>
          <cell r="E1356" t="str">
            <v>FUNDO ANTICORROSIVO PARA METAIS FERROSOS (ZARCAO)</v>
          </cell>
          <cell r="F1356" t="str">
            <v>L</v>
          </cell>
          <cell r="G1356">
            <v>1.0999999999999999E-2</v>
          </cell>
          <cell r="H1356" t="str">
            <v>25,94</v>
          </cell>
          <cell r="I1356">
            <v>0.28533999999999998</v>
          </cell>
        </row>
        <row r="1357">
          <cell r="D1357">
            <v>92336</v>
          </cell>
          <cell r="E1357" t="str">
            <v>TUBO DE AÇO GALVANIZADO COM COSTURA, CLASSE MÉDIA, CONEXÃO RANHURADA, DN 65 (2 1/2"), INSTALADO EM PRUMADAS - FORNECIMENTO E INSTALAÇÃO. AF_12/2015</v>
          </cell>
          <cell r="F1357" t="str">
            <v>UN</v>
          </cell>
          <cell r="I1357">
            <v>70.870903467999995</v>
          </cell>
        </row>
        <row r="1358">
          <cell r="D1358">
            <v>88267</v>
          </cell>
          <cell r="E1358" t="str">
            <v>ENCANADOR OU BOMBEIRO HIDRÁULICO COM ENCARGOS COMPLEMENTARES</v>
          </cell>
          <cell r="F1358" t="str">
            <v>H</v>
          </cell>
          <cell r="G1358">
            <v>0.30599999999999999</v>
          </cell>
          <cell r="H1358">
            <v>28.593994000000002</v>
          </cell>
          <cell r="I1358">
            <v>8.7497621639999998</v>
          </cell>
        </row>
        <row r="1359">
          <cell r="D1359">
            <v>88248</v>
          </cell>
          <cell r="E1359" t="str">
            <v>AUXILIAR DE ENCANADOR OU BOMBEIRO HIDRÁULICO COM ENCARGOS COMPLEMENTARES</v>
          </cell>
          <cell r="F1359" t="str">
            <v>H</v>
          </cell>
          <cell r="G1359">
            <v>0.30599999999999999</v>
          </cell>
          <cell r="H1359">
            <v>20.132683999999998</v>
          </cell>
          <cell r="I1359">
            <v>6.1606013039999992</v>
          </cell>
        </row>
        <row r="1360">
          <cell r="D1360">
            <v>7701</v>
          </cell>
          <cell r="E1360" t="str">
            <v>TUBO AÇO GALV  C/ COSTURA DIN 2440/NBR 5580 CLASSE MEDIA DN 2.1/2" (65MM) E=3,65MM - 6,51KG/M</v>
          </cell>
          <cell r="F1360" t="str">
            <v>UN</v>
          </cell>
          <cell r="G1360">
            <v>1.0389999999999999</v>
          </cell>
          <cell r="H1360" t="str">
            <v>53,86</v>
          </cell>
          <cell r="I1360">
            <v>55.960539999999995</v>
          </cell>
        </row>
        <row r="1361">
          <cell r="D1361" t="str">
            <v>74169/1</v>
          </cell>
          <cell r="E1361" t="str">
            <v>REGISTRO/VALVULA GLOBO ANGULAR 45 GRAUS EM LATAO PARA HIDRANTES DE INCÊNDIO PREDIAL DN 2.1/2" - FORNECIMENTO E INSTALACAO</v>
          </cell>
          <cell r="F1361" t="str">
            <v>UN</v>
          </cell>
          <cell r="G1361" t="str">
            <v/>
          </cell>
          <cell r="I1361">
            <v>204.64786197999999</v>
          </cell>
        </row>
        <row r="1362">
          <cell r="D1362">
            <v>88248</v>
          </cell>
          <cell r="E1362" t="str">
            <v>AUXILIAR DE ENCANADOR OU BOMBEIRO HIDRÁULICO COM ENCARGOS COMPLEMENTARES</v>
          </cell>
          <cell r="F1362" t="str">
            <v>H</v>
          </cell>
          <cell r="G1362">
            <v>2.82</v>
          </cell>
          <cell r="H1362">
            <v>20.132683999999998</v>
          </cell>
          <cell r="I1362">
            <v>56.774168879999991</v>
          </cell>
        </row>
        <row r="1363">
          <cell r="D1363">
            <v>88267</v>
          </cell>
          <cell r="E1363" t="str">
            <v>ENCANADOR OU BOMBEIRO HIDRÁULICO COM ENCARGOS COMPLEMENTARES</v>
          </cell>
          <cell r="F1363" t="str">
            <v>H</v>
          </cell>
          <cell r="G1363">
            <v>1.1499999999999999</v>
          </cell>
          <cell r="H1363">
            <v>28.593994000000002</v>
          </cell>
          <cell r="I1363">
            <v>32.883093099999996</v>
          </cell>
        </row>
        <row r="1364">
          <cell r="D1364">
            <v>3146</v>
          </cell>
          <cell r="E1364" t="str">
            <v>FITA VEDA ROSCA EM ROLOS DE 18 MM X 10 M (L X C)</v>
          </cell>
          <cell r="F1364" t="str">
            <v>UN</v>
          </cell>
          <cell r="G1364">
            <v>0.115</v>
          </cell>
          <cell r="H1364" t="str">
            <v>2,44</v>
          </cell>
          <cell r="I1364">
            <v>0.28060000000000002</v>
          </cell>
        </row>
        <row r="1365">
          <cell r="D1365">
            <v>10904</v>
          </cell>
          <cell r="E1365" t="str">
            <v>REGISTRO OU VALVULA GLOBO ANGULAR DE LATAO, 45 GRAUS, D = 2 1/2", PARA HIDRANTES EM INSTALACAO PREDIAL DE INCENDIO</v>
          </cell>
          <cell r="F1365" t="str">
            <v>UN</v>
          </cell>
          <cell r="G1365">
            <v>1</v>
          </cell>
          <cell r="H1365" t="str">
            <v>114,71</v>
          </cell>
          <cell r="I1365">
            <v>114.71</v>
          </cell>
        </row>
        <row r="1366">
          <cell r="E1366" t="str">
            <v>DETECÇÃO, ALARME E SEGURANÇA</v>
          </cell>
        </row>
        <row r="1367">
          <cell r="D1367">
            <v>8441</v>
          </cell>
          <cell r="E1367" t="str">
            <v>ABRAÇADEIRA METÁLICA TIPO "D" DE 3/4"</v>
          </cell>
          <cell r="F1367" t="str">
            <v>UN</v>
          </cell>
          <cell r="G1367" t="str">
            <v/>
          </cell>
          <cell r="I1367">
            <v>5.1664276000000005</v>
          </cell>
        </row>
        <row r="1368">
          <cell r="D1368">
            <v>400</v>
          </cell>
          <cell r="E1368" t="str">
            <v>ABRACADEIRA EM AÇO PARA AMARRAÇÃO DE ELETRODUTOS, TIPO D, COM 3/4" E PARAFUSO DE FIXAÇÃO</v>
          </cell>
          <cell r="F1368" t="str">
            <v>UN</v>
          </cell>
          <cell r="G1368">
            <v>1</v>
          </cell>
          <cell r="H1368" t="str">
            <v>0,62</v>
          </cell>
          <cell r="I1368">
            <v>0.62</v>
          </cell>
        </row>
        <row r="1369">
          <cell r="D1369">
            <v>88267</v>
          </cell>
          <cell r="E1369" t="str">
            <v>ENCANADOR OU BOMBEIRO HIDRÁULICO COM ENCARGOS COMPLEMENTARES</v>
          </cell>
          <cell r="F1369" t="str">
            <v>H</v>
          </cell>
          <cell r="G1369">
            <v>0.1</v>
          </cell>
          <cell r="H1369">
            <v>28.593994000000002</v>
          </cell>
          <cell r="I1369">
            <v>2.8593994000000005</v>
          </cell>
        </row>
        <row r="1370">
          <cell r="D1370">
            <v>88316</v>
          </cell>
          <cell r="E1370" t="str">
            <v>SERVENTE COM ENCARGOS COMPLEMENTARES</v>
          </cell>
          <cell r="F1370" t="str">
            <v>H</v>
          </cell>
          <cell r="G1370">
            <v>0.1</v>
          </cell>
          <cell r="H1370">
            <v>16.870282</v>
          </cell>
          <cell r="I1370">
            <v>1.6870282000000001</v>
          </cell>
        </row>
        <row r="1371">
          <cell r="D1371" t="str">
            <v>COMP 024</v>
          </cell>
          <cell r="E1371" t="str">
            <v>ABRAÇADEIRA METÁLICA TIPO "D" DE 1"</v>
          </cell>
          <cell r="F1371" t="str">
            <v>UN</v>
          </cell>
          <cell r="G1371" t="str">
            <v/>
          </cell>
          <cell r="I1371">
            <v>5.2964276000000003</v>
          </cell>
        </row>
        <row r="1372">
          <cell r="D1372">
            <v>3309</v>
          </cell>
          <cell r="E1372" t="str">
            <v>ABRAÇADEIRA EM AÇO INOX, TIPO "D", 1"</v>
          </cell>
          <cell r="F1372" t="str">
            <v>UN</v>
          </cell>
          <cell r="G1372">
            <v>1</v>
          </cell>
          <cell r="H1372">
            <v>0.75</v>
          </cell>
          <cell r="I1372">
            <v>0.75</v>
          </cell>
        </row>
        <row r="1373">
          <cell r="D1373">
            <v>88267</v>
          </cell>
          <cell r="E1373" t="str">
            <v>ENCANADOR OU BOMBEIRO HIDRÁULICO COM ENCARGOS COMPLEMENTARES</v>
          </cell>
          <cell r="F1373" t="str">
            <v>H</v>
          </cell>
          <cell r="G1373">
            <v>0.1</v>
          </cell>
          <cell r="H1373">
            <v>28.593994000000002</v>
          </cell>
          <cell r="I1373">
            <v>2.8593994000000005</v>
          </cell>
        </row>
        <row r="1374">
          <cell r="D1374">
            <v>88316</v>
          </cell>
          <cell r="E1374" t="str">
            <v>SERVENTE COM ENCARGOS COMPLEMENTARES</v>
          </cell>
          <cell r="F1374" t="str">
            <v>H</v>
          </cell>
          <cell r="G1374">
            <v>0.1</v>
          </cell>
          <cell r="H1374">
            <v>16.870282</v>
          </cell>
          <cell r="I1374">
            <v>1.6870282000000001</v>
          </cell>
        </row>
        <row r="1375">
          <cell r="D1375">
            <v>11829</v>
          </cell>
          <cell r="E1375" t="str">
            <v>ACIONADOR MANUAL (BOTOEIRA) "APERTE AQUI", P/ INSTAL. INCENDIO - ENDEREÇAVEL</v>
          </cell>
          <cell r="F1375" t="str">
            <v>UN</v>
          </cell>
          <cell r="G1375" t="str">
            <v/>
          </cell>
          <cell r="I1375">
            <v>132.252138</v>
          </cell>
        </row>
        <row r="1376">
          <cell r="D1376">
            <v>12664</v>
          </cell>
          <cell r="E1376" t="str">
            <v>ACIONADOR MANUAL (BOTOEIRA) "APERTE AQUI", P/ INSTAL. INCENDIO - ENDEREÇAVEL</v>
          </cell>
          <cell r="F1376" t="str">
            <v>UN</v>
          </cell>
          <cell r="G1376">
            <v>1</v>
          </cell>
          <cell r="H1376">
            <v>109.52</v>
          </cell>
          <cell r="I1376">
            <v>109.52</v>
          </cell>
        </row>
        <row r="1377">
          <cell r="D1377">
            <v>88264</v>
          </cell>
          <cell r="E1377" t="str">
            <v>ELETRICISTA COM ENCARGOS COMPLEMENTARES</v>
          </cell>
          <cell r="F1377" t="str">
            <v>H</v>
          </cell>
          <cell r="G1377">
            <v>0.5</v>
          </cell>
          <cell r="H1377">
            <v>28.593994000000002</v>
          </cell>
          <cell r="I1377">
            <v>14.296997000000001</v>
          </cell>
        </row>
        <row r="1378">
          <cell r="D1378">
            <v>88316</v>
          </cell>
          <cell r="E1378" t="str">
            <v>SERVENTE COM ENCARGOS COMPLEMENTARES</v>
          </cell>
          <cell r="F1378" t="str">
            <v>H</v>
          </cell>
          <cell r="G1378">
            <v>0.5</v>
          </cell>
          <cell r="H1378">
            <v>16.870282</v>
          </cell>
          <cell r="I1378">
            <v>8.4351409999999998</v>
          </cell>
        </row>
        <row r="1379">
          <cell r="D1379">
            <v>707</v>
          </cell>
          <cell r="E1379" t="str">
            <v xml:space="preserve">CAIXA DE ALUMÍNIO 20X20 COM TAMPA </v>
          </cell>
          <cell r="F1379" t="str">
            <v>UN</v>
          </cell>
          <cell r="I1379">
            <v>115.27856560000001</v>
          </cell>
        </row>
        <row r="1380">
          <cell r="D1380">
            <v>448</v>
          </cell>
          <cell r="E1380" t="str">
            <v xml:space="preserve"> Caixa de passagem em alumínio 30 x 30 x 10 cm</v>
          </cell>
          <cell r="F1380" t="str">
            <v>UN</v>
          </cell>
          <cell r="G1380">
            <v>1</v>
          </cell>
          <cell r="H1380">
            <v>88</v>
          </cell>
          <cell r="I1380">
            <v>88</v>
          </cell>
        </row>
        <row r="1381">
          <cell r="D1381">
            <v>88264</v>
          </cell>
          <cell r="E1381" t="str">
            <v>ELETRICISTA COM ENCARGOS COMPLEMENTARES</v>
          </cell>
          <cell r="F1381" t="str">
            <v>H</v>
          </cell>
          <cell r="G1381">
            <v>0.6</v>
          </cell>
          <cell r="H1381">
            <v>28.593994000000002</v>
          </cell>
          <cell r="I1381">
            <v>17.156396400000002</v>
          </cell>
        </row>
        <row r="1382">
          <cell r="D1382">
            <v>88316</v>
          </cell>
          <cell r="E1382" t="str">
            <v>SERVENTE COM ENCARGOS COMPLEMENTARES</v>
          </cell>
          <cell r="F1382" t="str">
            <v>H</v>
          </cell>
          <cell r="G1382">
            <v>0.6</v>
          </cell>
          <cell r="H1382">
            <v>16.870282</v>
          </cell>
          <cell r="I1382">
            <v>10.1221692</v>
          </cell>
        </row>
        <row r="1383">
          <cell r="D1383">
            <v>7883</v>
          </cell>
          <cell r="E1383" t="str">
            <v>CAMPANHIA (ALARME) TIPO GONGO 4" VCC, P/INCENDIO, REF. GEVI GAMMA OU SIMILAR</v>
          </cell>
          <cell r="F1383" t="str">
            <v>UN</v>
          </cell>
          <cell r="G1383" t="str">
            <v/>
          </cell>
          <cell r="I1383">
            <v>198.0985656</v>
          </cell>
        </row>
        <row r="1384">
          <cell r="D1384">
            <v>7743</v>
          </cell>
          <cell r="E1384" t="str">
            <v>CAMPANHIA (ALARME) TIPO GONGO 4" VCC, P/INCENDIO, REF. GEVI GAMMA OU SIMILAR</v>
          </cell>
          <cell r="F1384" t="str">
            <v>UN</v>
          </cell>
          <cell r="G1384">
            <v>1</v>
          </cell>
          <cell r="H1384">
            <v>170.82</v>
          </cell>
          <cell r="I1384">
            <v>170.82</v>
          </cell>
        </row>
        <row r="1385">
          <cell r="D1385">
            <v>88264</v>
          </cell>
          <cell r="E1385" t="str">
            <v>ELETRICISTA COM ENCARGOS COMPLEMENTARES</v>
          </cell>
          <cell r="F1385" t="str">
            <v>H</v>
          </cell>
          <cell r="G1385">
            <v>0.6</v>
          </cell>
          <cell r="H1385">
            <v>28.593994000000002</v>
          </cell>
          <cell r="I1385">
            <v>17.156396400000002</v>
          </cell>
        </row>
        <row r="1386">
          <cell r="D1386">
            <v>88316</v>
          </cell>
          <cell r="E1386" t="str">
            <v>SERVENTE COM ENCARGOS COMPLEMENTARES</v>
          </cell>
          <cell r="F1386" t="str">
            <v>H</v>
          </cell>
          <cell r="G1386">
            <v>0.6</v>
          </cell>
          <cell r="H1386">
            <v>16.870282</v>
          </cell>
          <cell r="I1386">
            <v>10.1221692</v>
          </cell>
        </row>
        <row r="1387">
          <cell r="D1387">
            <v>390</v>
          </cell>
          <cell r="E1387" t="str">
            <v>CONDULETE EM ALUMINIO TIPO LL DE 3/4"</v>
          </cell>
          <cell r="F1387" t="str">
            <v>UN</v>
          </cell>
          <cell r="G1387" t="str">
            <v/>
          </cell>
          <cell r="I1387">
            <v>19.489282800000002</v>
          </cell>
        </row>
        <row r="1388">
          <cell r="D1388">
            <v>646</v>
          </cell>
          <cell r="E1388" t="str">
            <v>CONDULETE TIPO "LL" DE 3/4" EM ALUMINIO FUNDIDO A PROVA DE TEMPO, GASES, VAPORES E PÓS</v>
          </cell>
          <cell r="F1388" t="str">
            <v>UN</v>
          </cell>
          <cell r="G1388">
            <v>1</v>
          </cell>
          <cell r="H1388">
            <v>5.85</v>
          </cell>
          <cell r="I1388">
            <v>5.85</v>
          </cell>
        </row>
        <row r="1389">
          <cell r="D1389">
            <v>88264</v>
          </cell>
          <cell r="E1389" t="str">
            <v>ELETRICISTA COM ENCARGOS COMPLEMENTARES</v>
          </cell>
          <cell r="F1389" t="str">
            <v>H</v>
          </cell>
          <cell r="G1389">
            <v>0.3</v>
          </cell>
          <cell r="H1389">
            <v>28.593994000000002</v>
          </cell>
          <cell r="I1389">
            <v>8.578198200000001</v>
          </cell>
        </row>
        <row r="1390">
          <cell r="D1390">
            <v>88316</v>
          </cell>
          <cell r="E1390" t="str">
            <v>SERVENTE COM ENCARGOS COMPLEMENTARES</v>
          </cell>
          <cell r="F1390" t="str">
            <v>H</v>
          </cell>
          <cell r="G1390">
            <v>0.3</v>
          </cell>
          <cell r="H1390">
            <v>16.870282</v>
          </cell>
          <cell r="I1390">
            <v>5.0610846</v>
          </cell>
        </row>
        <row r="1391">
          <cell r="D1391">
            <v>426</v>
          </cell>
          <cell r="E1391" t="str">
            <v>CONDULETE EM ALUMINIO TIPO LR DE 3/4"</v>
          </cell>
          <cell r="F1391" t="str">
            <v>UN</v>
          </cell>
          <cell r="G1391" t="str">
            <v/>
          </cell>
          <cell r="I1391">
            <v>20.329282800000001</v>
          </cell>
        </row>
        <row r="1392">
          <cell r="D1392">
            <v>88264</v>
          </cell>
          <cell r="E1392" t="str">
            <v>ELETRICISTA COM ENCARGOS COMPLEMENTARES</v>
          </cell>
          <cell r="F1392" t="str">
            <v>H</v>
          </cell>
          <cell r="G1392">
            <v>0.3</v>
          </cell>
          <cell r="H1392">
            <v>28.593994000000002</v>
          </cell>
          <cell r="I1392">
            <v>8.578198200000001</v>
          </cell>
        </row>
        <row r="1393">
          <cell r="D1393">
            <v>2593</v>
          </cell>
          <cell r="E1393" t="str">
            <v>CONDULETE  DE ALUMINIO TIPO LR, PARA ELETRODUTO ROSCAVEL DE 3/4", COM TAMPA CEGA</v>
          </cell>
          <cell r="F1393" t="str">
            <v>UN</v>
          </cell>
          <cell r="G1393">
            <v>1</v>
          </cell>
          <cell r="H1393" t="str">
            <v>6,69</v>
          </cell>
          <cell r="I1393">
            <v>6.69</v>
          </cell>
        </row>
        <row r="1394">
          <cell r="D1394">
            <v>88316</v>
          </cell>
          <cell r="E1394" t="str">
            <v>SERVENTE COM ENCARGOS COMPLEMENTARES</v>
          </cell>
          <cell r="F1394" t="str">
            <v>H</v>
          </cell>
          <cell r="G1394">
            <v>0.3</v>
          </cell>
          <cell r="H1394">
            <v>16.870282</v>
          </cell>
          <cell r="I1394">
            <v>5.0610846</v>
          </cell>
        </row>
        <row r="1395">
          <cell r="D1395">
            <v>95795</v>
          </cell>
          <cell r="E1395" t="str">
            <v>CONDULETE DE ALUMÍNIO, TIPO T, PARA ELETRODUTO DE FERRO GALVANIZADO DN 20 MM (3/4''), APARENTE - FORNECIMENTO E INSTALAÇÃO. AF_11/2016_P</v>
          </cell>
          <cell r="F1395" t="str">
            <v>UN</v>
          </cell>
          <cell r="G1395" t="str">
            <v/>
          </cell>
          <cell r="I1395">
            <v>29.910584736000001</v>
          </cell>
        </row>
        <row r="1396">
          <cell r="D1396">
            <v>88247</v>
          </cell>
          <cell r="E1396" t="str">
            <v>AUXILIAR DE ELETRICISTA COM ENCARGOS COMPLEMENTARES</v>
          </cell>
          <cell r="F1396" t="str">
            <v>H</v>
          </cell>
          <cell r="G1396">
            <v>0.43680000000000002</v>
          </cell>
          <cell r="H1396">
            <v>21.476025999999997</v>
          </cell>
          <cell r="I1396">
            <v>9.3807281568000001</v>
          </cell>
        </row>
        <row r="1397">
          <cell r="D1397">
            <v>88264</v>
          </cell>
          <cell r="E1397" t="str">
            <v>ELETRICISTA COM ENCARGOS COMPLEMENTARES</v>
          </cell>
          <cell r="F1397" t="str">
            <v>H</v>
          </cell>
          <cell r="G1397">
            <v>0.43680000000000002</v>
          </cell>
          <cell r="H1397">
            <v>28.593994000000002</v>
          </cell>
          <cell r="I1397">
            <v>12.489856579200001</v>
          </cell>
        </row>
        <row r="1398">
          <cell r="D1398">
            <v>2574</v>
          </cell>
          <cell r="E1398" t="str">
            <v>CONDULETE DE ALUMINIO TIPO T, PARA ELETRODUTO ROSCAVEL DE 3/4", COM TAMPA CEGA</v>
          </cell>
          <cell r="F1398" t="str">
            <v>UN</v>
          </cell>
          <cell r="G1398">
            <v>1</v>
          </cell>
          <cell r="H1398" t="str">
            <v>7,72</v>
          </cell>
          <cell r="I1398">
            <v>7.72</v>
          </cell>
        </row>
        <row r="1399">
          <cell r="D1399">
            <v>11950</v>
          </cell>
          <cell r="E1399" t="str">
            <v>BUCHA DE NYLON SEM ABA S6, COM PARAFUSO DE 4,20 X 40 MM EM ACO ZINCADO COM ROSCA SOBERBA, CABECA CHATA E FENDA PHILLIPS</v>
          </cell>
          <cell r="F1399" t="str">
            <v>UN</v>
          </cell>
          <cell r="G1399">
            <v>2</v>
          </cell>
          <cell r="H1399" t="str">
            <v>0,16</v>
          </cell>
          <cell r="I1399">
            <v>0.32</v>
          </cell>
        </row>
        <row r="1400">
          <cell r="D1400">
            <v>95796</v>
          </cell>
          <cell r="E1400" t="str">
            <v>CONDULETE DE ALUMÍNIO, TIPO T, PARA ELETRODUTO DE FERRO GALVANIZADO DN 25 MM (1''), APARENTE - FORNECIMENTO E INSTALAÇÃO. AF_11/2016_P</v>
          </cell>
          <cell r="F1400" t="str">
            <v>UN</v>
          </cell>
          <cell r="G1400" t="str">
            <v/>
          </cell>
          <cell r="I1400">
            <v>36.192783364</v>
          </cell>
        </row>
        <row r="1401">
          <cell r="D1401">
            <v>88247</v>
          </cell>
          <cell r="E1401" t="str">
            <v>AUXILIAR DE ELETRICISTA COM ENCARGOS COMPLEMENTARES</v>
          </cell>
          <cell r="F1401" t="str">
            <v>H</v>
          </cell>
          <cell r="G1401">
            <v>0.46820000000000001</v>
          </cell>
          <cell r="H1401">
            <v>21.476025999999997</v>
          </cell>
          <cell r="I1401">
            <v>10.055075373199999</v>
          </cell>
        </row>
        <row r="1402">
          <cell r="D1402">
            <v>88264</v>
          </cell>
          <cell r="E1402" t="str">
            <v>ELETRICISTA COM ENCARGOS COMPLEMENTARES</v>
          </cell>
          <cell r="F1402" t="str">
            <v>H</v>
          </cell>
          <cell r="G1402">
            <v>0.46820000000000001</v>
          </cell>
          <cell r="H1402">
            <v>28.593994000000002</v>
          </cell>
          <cell r="I1402">
            <v>13.387707990800001</v>
          </cell>
        </row>
        <row r="1403">
          <cell r="D1403">
            <v>2586</v>
          </cell>
          <cell r="E1403" t="str">
            <v>CONDULETE DE ALUMINIO TIPO T, PARA ELETRODUTO ROSCAVEL DE 1", COM TAMPA CEGA</v>
          </cell>
          <cell r="F1403" t="str">
            <v>UN</v>
          </cell>
          <cell r="G1403">
            <v>1</v>
          </cell>
          <cell r="H1403" t="str">
            <v>12,43</v>
          </cell>
          <cell r="I1403">
            <v>12.43</v>
          </cell>
        </row>
        <row r="1404">
          <cell r="D1404">
            <v>11950</v>
          </cell>
          <cell r="E1404" t="str">
            <v>BUCHA DE NYLON SEM ABA S6, COM PARAFUSO DE 4,20 X 40 MM EM ACO ZINCADO COM ROSCA SOBERBA, CABECA CHATA E FENDA PHILLIPS</v>
          </cell>
          <cell r="F1404" t="str">
            <v>UN</v>
          </cell>
          <cell r="G1404">
            <v>2</v>
          </cell>
          <cell r="H1404" t="str">
            <v>0,16</v>
          </cell>
          <cell r="I1404">
            <v>0.32</v>
          </cell>
        </row>
        <row r="1405">
          <cell r="D1405" t="str">
            <v>COMP 025</v>
          </cell>
          <cell r="E1405" t="str">
            <v>CURVA 90° EM AÇO GALVANIZADO PARA ELETRODUTO Ø3/4"</v>
          </cell>
          <cell r="F1405" t="str">
            <v>UN</v>
          </cell>
          <cell r="G1405" t="str">
            <v/>
          </cell>
          <cell r="I1405">
            <v>8.0687524999999987</v>
          </cell>
        </row>
        <row r="1406">
          <cell r="D1406">
            <v>2633</v>
          </cell>
          <cell r="E1406" t="str">
            <v>CURVA METALICA 90 GRAUS, PARA ELETRODUTO, ACABAMENTO GALVANIZADO ELETROLITICO, DIAMETRO DE 20 MM (3/4")</v>
          </cell>
          <cell r="F1406" t="str">
            <v>UN</v>
          </cell>
          <cell r="G1406">
            <v>1</v>
          </cell>
          <cell r="H1406" t="str">
            <v>1,81</v>
          </cell>
          <cell r="I1406">
            <v>1.81</v>
          </cell>
        </row>
        <row r="1407">
          <cell r="D1407">
            <v>88247</v>
          </cell>
          <cell r="E1407" t="str">
            <v>AUXILIAR DE ELETRICISTA COM ENCARGOS COMPLEMENTARES</v>
          </cell>
          <cell r="F1407" t="str">
            <v>H</v>
          </cell>
          <cell r="G1407">
            <v>0.125</v>
          </cell>
          <cell r="H1407">
            <v>21.476025999999997</v>
          </cell>
          <cell r="I1407">
            <v>2.6845032499999997</v>
          </cell>
        </row>
        <row r="1408">
          <cell r="D1408">
            <v>88264</v>
          </cell>
          <cell r="E1408" t="str">
            <v>ELETRICISTA COM ENCARGOS COMPLEMENTARES</v>
          </cell>
          <cell r="F1408" t="str">
            <v>H</v>
          </cell>
          <cell r="G1408">
            <v>0.125</v>
          </cell>
          <cell r="H1408">
            <v>28.593994000000002</v>
          </cell>
          <cell r="I1408">
            <v>3.5742492500000003</v>
          </cell>
        </row>
        <row r="1409">
          <cell r="D1409">
            <v>4231</v>
          </cell>
          <cell r="E1409" t="str">
            <v>CURVA 90 GRAUS EM FERRO GALVANIZADO D=1", FORNECIMENTO</v>
          </cell>
          <cell r="F1409" t="str">
            <v>UN</v>
          </cell>
          <cell r="G1409" t="str">
            <v/>
          </cell>
          <cell r="I1409">
            <v>17.55</v>
          </cell>
        </row>
        <row r="1410">
          <cell r="D1410">
            <v>1805</v>
          </cell>
          <cell r="E1410" t="str">
            <v>CURVA 90 GRAUS DE FERRO GALVANIZADO, COM ROSCA BSP MACHO/FEMEA, DE 1"</v>
          </cell>
          <cell r="F1410" t="str">
            <v>UN</v>
          </cell>
          <cell r="G1410">
            <v>1</v>
          </cell>
          <cell r="H1410" t="str">
            <v>17,55</v>
          </cell>
          <cell r="I1410">
            <v>17.55</v>
          </cell>
        </row>
        <row r="1411">
          <cell r="D1411">
            <v>1507</v>
          </cell>
          <cell r="E1411" t="str">
            <v>DETECTOR DE FUMAÇA (TETO)</v>
          </cell>
          <cell r="F1411" t="str">
            <v>UN</v>
          </cell>
          <cell r="I1411">
            <v>174.51213799999999</v>
          </cell>
        </row>
        <row r="1412">
          <cell r="D1412">
            <v>816</v>
          </cell>
          <cell r="E1412" t="str">
            <v>DETECTOR DE FUMAÇA (PAREDE)</v>
          </cell>
          <cell r="F1412" t="str">
            <v>UN</v>
          </cell>
          <cell r="G1412">
            <v>1</v>
          </cell>
          <cell r="H1412">
            <v>151.78</v>
          </cell>
          <cell r="I1412">
            <v>151.78</v>
          </cell>
        </row>
        <row r="1413">
          <cell r="D1413">
            <v>88264</v>
          </cell>
          <cell r="E1413" t="str">
            <v>ELETRICISTA COM ENCARGOS COMPLEMENTARES</v>
          </cell>
          <cell r="F1413" t="str">
            <v>H</v>
          </cell>
          <cell r="G1413">
            <v>0.5</v>
          </cell>
          <cell r="H1413">
            <v>28.593994000000002</v>
          </cell>
          <cell r="I1413">
            <v>14.296997000000001</v>
          </cell>
        </row>
        <row r="1414">
          <cell r="D1414">
            <v>88316</v>
          </cell>
          <cell r="E1414" t="str">
            <v>SERVENTE COM ENCARGOS COMPLEMENTARES</v>
          </cell>
          <cell r="F1414" t="str">
            <v>H</v>
          </cell>
          <cell r="G1414">
            <v>0.5</v>
          </cell>
          <cell r="H1414">
            <v>16.870282</v>
          </cell>
          <cell r="I1414">
            <v>8.4351409999999998</v>
          </cell>
        </row>
        <row r="1415">
          <cell r="D1415">
            <v>11977</v>
          </cell>
          <cell r="E1415" t="str">
            <v>DETECTOR DE TEMPERATURA TERMOVELOCIMETRO CONVENCIONAL, MODELO VR-T, MARCA VERIN OU SIMILAR</v>
          </cell>
          <cell r="F1415" t="str">
            <v>UN</v>
          </cell>
          <cell r="G1415" t="str">
            <v/>
          </cell>
          <cell r="I1415">
            <v>80.522137999999998</v>
          </cell>
        </row>
        <row r="1416">
          <cell r="D1416">
            <v>12849</v>
          </cell>
          <cell r="E1416" t="str">
            <v>DETECTOR DE TEMPERATURA TERMOVELOCIMETRO CONVENCIONAL, MODELO VR-T, MARCA VERIN OU SIMILAR</v>
          </cell>
          <cell r="F1416" t="str">
            <v>UN</v>
          </cell>
          <cell r="G1416">
            <v>1</v>
          </cell>
          <cell r="H1416">
            <v>57.79</v>
          </cell>
          <cell r="I1416">
            <v>57.79</v>
          </cell>
        </row>
        <row r="1417">
          <cell r="D1417">
            <v>88264</v>
          </cell>
          <cell r="E1417" t="str">
            <v>ELETRICISTA COM ENCARGOS COMPLEMENTARES</v>
          </cell>
          <cell r="F1417" t="str">
            <v>H</v>
          </cell>
          <cell r="G1417">
            <v>0.5</v>
          </cell>
          <cell r="H1417">
            <v>28.593994000000002</v>
          </cell>
          <cell r="I1417">
            <v>14.296997000000001</v>
          </cell>
        </row>
        <row r="1418">
          <cell r="D1418">
            <v>88316</v>
          </cell>
          <cell r="E1418" t="str">
            <v>SERVENTE COM ENCARGOS COMPLEMENTARES</v>
          </cell>
          <cell r="F1418" t="str">
            <v>H</v>
          </cell>
          <cell r="G1418">
            <v>0.5</v>
          </cell>
          <cell r="H1418">
            <v>16.870282</v>
          </cell>
          <cell r="I1418">
            <v>8.4351409999999998</v>
          </cell>
        </row>
        <row r="1419">
          <cell r="D1419">
            <v>95749</v>
          </cell>
          <cell r="E1419" t="str">
            <v>ELETRODUTO DE FERRO GALVANIZADO, CLASSE LEVE, DN 20 MM (3/4''), APARENTE, INSTALADO EM PAREDE - FORNECIMENTO E INSTALAÇÃO. AF_11/2016</v>
          </cell>
          <cell r="F1419" t="str">
            <v>M</v>
          </cell>
          <cell r="G1419" t="str">
            <v/>
          </cell>
          <cell r="I1419">
            <v>14.052308230000001</v>
          </cell>
        </row>
        <row r="1420">
          <cell r="D1420">
            <v>88247</v>
          </cell>
          <cell r="E1420" t="str">
            <v>AUXILIAR DE ELETRICISTA COM ENCARGOS COMPLEMENTARES</v>
          </cell>
          <cell r="F1420" t="str">
            <v>H</v>
          </cell>
          <cell r="G1420">
            <v>0.1615</v>
          </cell>
          <cell r="H1420">
            <v>21.476025999999997</v>
          </cell>
          <cell r="I1420">
            <v>3.4683781989999996</v>
          </cell>
        </row>
        <row r="1421">
          <cell r="D1421">
            <v>88264</v>
          </cell>
          <cell r="E1421" t="str">
            <v>ELETRICISTA COM ENCARGOS COMPLEMENTARES</v>
          </cell>
          <cell r="F1421" t="str">
            <v>H</v>
          </cell>
          <cell r="G1421">
            <v>0.1615</v>
          </cell>
          <cell r="H1421">
            <v>28.593994000000002</v>
          </cell>
          <cell r="I1421">
            <v>4.6179300310000002</v>
          </cell>
        </row>
        <row r="1422">
          <cell r="D1422">
            <v>91173</v>
          </cell>
          <cell r="E1422" t="str">
            <v>FIXAÇÃO DE TUBOS VERTICAIS DE PPR DIÂMETROS MENORES OU IGUAIS A 40 MM COM ABRAÇADEIRA METÁLICA RÍGIDA TIPO D 1/2", FIXADA EM PERFILADO EM ALVENARIA. AF_05/2015</v>
          </cell>
          <cell r="F1422" t="str">
            <v>M</v>
          </cell>
          <cell r="G1422">
            <v>2</v>
          </cell>
          <cell r="H1422" t="str">
            <v>1,03</v>
          </cell>
          <cell r="I1422">
            <v>2.06</v>
          </cell>
        </row>
        <row r="1423">
          <cell r="D1423">
            <v>21128</v>
          </cell>
          <cell r="E1423" t="str">
            <v>ELETRODUTO METALICO, EM ACABAMENTO GALVANIZADO ELETROLITICO LEVE, DIAMETRO 3/4", PAREDE DE 0,90 MM</v>
          </cell>
          <cell r="F1423" t="str">
            <v>M</v>
          </cell>
          <cell r="G1423">
            <v>1.05</v>
          </cell>
          <cell r="H1423" t="str">
            <v>3,72</v>
          </cell>
          <cell r="I1423">
            <v>3.9060000000000006</v>
          </cell>
        </row>
        <row r="1424">
          <cell r="D1424">
            <v>95746</v>
          </cell>
          <cell r="E1424" t="str">
            <v>ELETRODUTO DE FERRO GALVANIZADO, CLASSE LEVE, DN 25 MM (1''), APARENTE, INSTALADO EM TETO - FORNECIMENTO E INSTALAÇÃO. AF_11/2016</v>
          </cell>
          <cell r="F1424" t="str">
            <v>M</v>
          </cell>
          <cell r="G1424" t="str">
            <v/>
          </cell>
          <cell r="I1424">
            <v>11.441070734</v>
          </cell>
        </row>
        <row r="1425">
          <cell r="D1425">
            <v>88247</v>
          </cell>
          <cell r="E1425" t="str">
            <v>AUXILIAR DE ELETRICISTA COM ENCARGOS COMPLEMENTARES</v>
          </cell>
          <cell r="F1425" t="str">
            <v>H</v>
          </cell>
          <cell r="G1425">
            <v>8.6699999999999999E-2</v>
          </cell>
          <cell r="H1425">
            <v>21.476025999999997</v>
          </cell>
          <cell r="I1425">
            <v>1.8619714541999997</v>
          </cell>
        </row>
        <row r="1426">
          <cell r="D1426">
            <v>88264</v>
          </cell>
          <cell r="E1426" t="str">
            <v>ELETRICISTA COM ENCARGOS COMPLEMENTARES</v>
          </cell>
          <cell r="F1426" t="str">
            <v>H</v>
          </cell>
          <cell r="G1426">
            <v>8.6699999999999999E-2</v>
          </cell>
          <cell r="H1426">
            <v>28.593994000000002</v>
          </cell>
          <cell r="I1426">
            <v>2.4790992798000002</v>
          </cell>
        </row>
        <row r="1427">
          <cell r="D1427">
            <v>91170</v>
          </cell>
          <cell r="E1427" t="str">
            <v>FIXAÇÃO DE TUBOS HORIZONTAIS DE PVC, CPVC OU COBRE DIÂMETROS MENORES OU IGUAIS A 40 MM OU ELETROCALHAS ATÉ 150MM DE LARGURA, COM ABRAÇADEIRA METÁLICA RÍGIDA TIPO D 1/2, FIXADA EM PERFILADO EM LAJE. AF_05/2015</v>
          </cell>
          <cell r="F1427" t="str">
            <v>M</v>
          </cell>
          <cell r="G1427">
            <v>1</v>
          </cell>
          <cell r="H1427" t="str">
            <v>2,06</v>
          </cell>
          <cell r="I1427">
            <v>2.06</v>
          </cell>
        </row>
        <row r="1428">
          <cell r="D1428">
            <v>21136</v>
          </cell>
          <cell r="E1428" t="str">
            <v>ELETRODUTO METALICO, EM ACABAMENTO GALVANIZADO ELETROLITICO LEVE, DIAMETRO 1", PAREDE DE 0,90 MM</v>
          </cell>
          <cell r="F1428" t="str">
            <v>M</v>
          </cell>
          <cell r="G1428">
            <v>1.05</v>
          </cell>
          <cell r="H1428" t="str">
            <v>4,80</v>
          </cell>
          <cell r="I1428">
            <v>5.04</v>
          </cell>
        </row>
        <row r="1429">
          <cell r="D1429">
            <v>649</v>
          </cell>
          <cell r="E1429" t="str">
            <v>FIO RIGIDO ISOLADO EM PVC 1,5MM2 - 450/ 750V/ 70°C</v>
          </cell>
          <cell r="F1429" t="str">
            <v>M</v>
          </cell>
          <cell r="G1429" t="str">
            <v/>
          </cell>
          <cell r="I1429">
            <v>5.6742703599999995</v>
          </cell>
        </row>
        <row r="1430">
          <cell r="D1430">
            <v>938</v>
          </cell>
          <cell r="E1430" t="str">
            <v>FIO DE COBRE, SOLIDO, CLASSE 1, ISOLAÇÃO EM PVC/A, ANTICHAMA BWF-B, 450/750V, SEÇÃO NOMINAL 1,5 MM2</v>
          </cell>
          <cell r="F1430" t="str">
            <v>M</v>
          </cell>
          <cell r="G1430">
            <v>1.02</v>
          </cell>
          <cell r="H1430" t="str">
            <v>0,66</v>
          </cell>
          <cell r="I1430">
            <v>0.67320000000000002</v>
          </cell>
        </row>
        <row r="1431">
          <cell r="D1431">
            <v>88264</v>
          </cell>
          <cell r="E1431" t="str">
            <v>ELETRICISTA COM ENCARGOS COMPLEMENTARES</v>
          </cell>
          <cell r="F1431" t="str">
            <v>H</v>
          </cell>
          <cell r="G1431">
            <v>0.11</v>
          </cell>
          <cell r="H1431">
            <v>28.593994000000002</v>
          </cell>
          <cell r="I1431">
            <v>3.14533934</v>
          </cell>
        </row>
        <row r="1432">
          <cell r="D1432">
            <v>88316</v>
          </cell>
          <cell r="E1432" t="str">
            <v>SERVENTE COM ENCARGOS COMPLEMENTARES</v>
          </cell>
          <cell r="F1432" t="str">
            <v>H</v>
          </cell>
          <cell r="G1432">
            <v>0.11</v>
          </cell>
          <cell r="H1432">
            <v>16.870282</v>
          </cell>
          <cell r="I1432">
            <v>1.8557310199999999</v>
          </cell>
        </row>
        <row r="1433">
          <cell r="D1433">
            <v>92695</v>
          </cell>
          <cell r="E1433" t="str">
            <v>LUVA, EM FERRO GALVANIZADO, CONEXÃO ROSQUEADA, DN 20 (3/4"), INSTALADO EM RAMAIS E SUB-RAMAIS DE GÁS - FORNECIMENTO E INSTALAÇÃO. AF_12/2015</v>
          </cell>
          <cell r="F1433" t="str">
            <v>UN</v>
          </cell>
          <cell r="G1433" t="str">
            <v/>
          </cell>
          <cell r="I1433">
            <v>18.718533365999999</v>
          </cell>
        </row>
        <row r="1434">
          <cell r="D1434">
            <v>88248</v>
          </cell>
          <cell r="E1434" t="str">
            <v>AUXILIAR DE ENCANADOR OU BOMBEIRO HIDRÁULICO COM ENCARGOS COMPLEMENTARES</v>
          </cell>
          <cell r="F1434" t="str">
            <v>H</v>
          </cell>
          <cell r="G1434">
            <v>0.29699999999999999</v>
          </cell>
          <cell r="H1434">
            <v>20.132683999999998</v>
          </cell>
          <cell r="I1434">
            <v>5.9794071479999991</v>
          </cell>
        </row>
        <row r="1435">
          <cell r="D1435">
            <v>88267</v>
          </cell>
          <cell r="E1435" t="str">
            <v>ENCANADOR OU BOMBEIRO HIDRÁULICO COM ENCARGOS COMPLEMENTARES</v>
          </cell>
          <cell r="F1435" t="str">
            <v>H</v>
          </cell>
          <cell r="G1435">
            <v>0.29699999999999999</v>
          </cell>
          <cell r="H1435">
            <v>28.593994000000002</v>
          </cell>
          <cell r="I1435">
            <v>8.4924162180000007</v>
          </cell>
        </row>
        <row r="1436">
          <cell r="D1436">
            <v>3148</v>
          </cell>
          <cell r="E1436" t="str">
            <v>FITA VEDA ROSCA EM ROLOS DE 18 MM X 50 M (L X C)</v>
          </cell>
          <cell r="F1436" t="str">
            <v>UN</v>
          </cell>
          <cell r="G1436">
            <v>1.0999999999999999E-2</v>
          </cell>
          <cell r="H1436" t="str">
            <v>8,99</v>
          </cell>
          <cell r="I1436">
            <v>9.8889999999999992E-2</v>
          </cell>
        </row>
        <row r="1437">
          <cell r="D1437">
            <v>3909</v>
          </cell>
          <cell r="E1437" t="str">
            <v>LUVA DE FERRO GALVANIZADO, COM ROSCA BSP, DE 3/4"</v>
          </cell>
          <cell r="F1437" t="str">
            <v>UN</v>
          </cell>
          <cell r="G1437">
            <v>1</v>
          </cell>
          <cell r="H1437" t="str">
            <v>4,07</v>
          </cell>
          <cell r="I1437">
            <v>4.07</v>
          </cell>
        </row>
        <row r="1438">
          <cell r="D1438">
            <v>7307</v>
          </cell>
          <cell r="E1438" t="str">
            <v>FUNDO ANTICORROSIVO PARA METAIS FERROSOS (ZARCAO)</v>
          </cell>
          <cell r="F1438" t="str">
            <v>L</v>
          </cell>
          <cell r="G1438">
            <v>3.0000000000000001E-3</v>
          </cell>
          <cell r="H1438" t="str">
            <v>25,94</v>
          </cell>
          <cell r="I1438">
            <v>7.782E-2</v>
          </cell>
        </row>
        <row r="1439">
          <cell r="D1439">
            <v>92695</v>
          </cell>
          <cell r="E1439" t="str">
            <v>LUVA, EM FERRO GALVANIZADO, CONEXÃO ROSQUEADA, DN 20 (3/4"), INSTALADO EM RAMAIS E SUB-RAMAIS DE GÁS - FORNECIMENTO E INSTALAÇÃO. AF_12/2015</v>
          </cell>
          <cell r="F1439" t="str">
            <v>UN</v>
          </cell>
          <cell r="G1439" t="str">
            <v/>
          </cell>
          <cell r="I1439">
            <v>18.718533365999999</v>
          </cell>
        </row>
        <row r="1440">
          <cell r="D1440">
            <v>88248</v>
          </cell>
          <cell r="E1440" t="str">
            <v>AUXILIAR DE ENCANADOR OU BOMBEIRO HIDRÁULICO COM ENCARGOS COMPLEMENTARES</v>
          </cell>
          <cell r="F1440" t="str">
            <v>H</v>
          </cell>
          <cell r="G1440">
            <v>0.29699999999999999</v>
          </cell>
          <cell r="H1440">
            <v>20.132683999999998</v>
          </cell>
          <cell r="I1440">
            <v>5.9794071479999991</v>
          </cell>
        </row>
        <row r="1441">
          <cell r="D1441">
            <v>88267</v>
          </cell>
          <cell r="E1441" t="str">
            <v>ENCANADOR OU BOMBEIRO HIDRÁULICO COM ENCARGOS COMPLEMENTARES</v>
          </cell>
          <cell r="F1441" t="str">
            <v>H</v>
          </cell>
          <cell r="G1441">
            <v>0.29699999999999999</v>
          </cell>
          <cell r="H1441">
            <v>28.593994000000002</v>
          </cell>
          <cell r="I1441">
            <v>8.4924162180000007</v>
          </cell>
        </row>
        <row r="1442">
          <cell r="D1442">
            <v>3148</v>
          </cell>
          <cell r="E1442" t="str">
            <v>FITA VEDA ROSCA EM ROLOS DE 18 MM X 50 M (L X C)</v>
          </cell>
          <cell r="F1442" t="str">
            <v>UN</v>
          </cell>
          <cell r="G1442">
            <v>1.0999999999999999E-2</v>
          </cell>
          <cell r="H1442" t="str">
            <v>8,99</v>
          </cell>
          <cell r="I1442">
            <v>9.8889999999999992E-2</v>
          </cell>
        </row>
        <row r="1443">
          <cell r="D1443">
            <v>3909</v>
          </cell>
          <cell r="E1443" t="str">
            <v>LUVA DE FERRO GALVANIZADO, COM ROSCA BSP, DE 3/4"</v>
          </cell>
          <cell r="F1443" t="str">
            <v>UN</v>
          </cell>
          <cell r="G1443">
            <v>1</v>
          </cell>
          <cell r="H1443" t="str">
            <v>4,07</v>
          </cell>
          <cell r="I1443">
            <v>4.07</v>
          </cell>
        </row>
        <row r="1444">
          <cell r="D1444">
            <v>7307</v>
          </cell>
          <cell r="E1444" t="str">
            <v>FUNDO ANTICORROSIVO PARA METAIS FERROSOS (ZARCAO)</v>
          </cell>
          <cell r="F1444" t="str">
            <v>L</v>
          </cell>
          <cell r="G1444">
            <v>3.0000000000000001E-3</v>
          </cell>
          <cell r="H1444" t="str">
            <v>25,94</v>
          </cell>
          <cell r="I1444">
            <v>7.782E-2</v>
          </cell>
        </row>
        <row r="1445">
          <cell r="D1445">
            <v>92658</v>
          </cell>
          <cell r="E1445" t="str">
            <v>LUVA, EM FERRO GALVANIZADO, CONEXÃO ROSQUEADA, DN 25 (1"), INSTALADO EM REDE DE ALIMENTAÇÃO PARA SPRINKLER - FORNECIMENTO E INSTALAÇÃO. AF_12/2015</v>
          </cell>
          <cell r="F1445" t="str">
            <v>UN</v>
          </cell>
          <cell r="G1445" t="str">
            <v/>
          </cell>
          <cell r="I1445">
            <v>21.491420078000001</v>
          </cell>
        </row>
        <row r="1446">
          <cell r="D1446">
            <v>88248</v>
          </cell>
          <cell r="E1446" t="str">
            <v>AUXILIAR DE ENCANADOR OU BOMBEIRO HIDRÁULICO COM ENCARGOS COMPLEMENTARES</v>
          </cell>
          <cell r="F1446" t="str">
            <v>H</v>
          </cell>
          <cell r="G1446">
            <v>0.30099999999999999</v>
          </cell>
          <cell r="H1446">
            <v>20.132683999999998</v>
          </cell>
          <cell r="I1446">
            <v>6.0599378839999991</v>
          </cell>
        </row>
        <row r="1447">
          <cell r="D1447">
            <v>88267</v>
          </cell>
          <cell r="E1447" t="str">
            <v>ENCANADOR OU BOMBEIRO HIDRÁULICO COM ENCARGOS COMPLEMENTARES</v>
          </cell>
          <cell r="F1447" t="str">
            <v>H</v>
          </cell>
          <cell r="G1447">
            <v>0.30099999999999999</v>
          </cell>
          <cell r="H1447">
            <v>28.593994000000002</v>
          </cell>
          <cell r="I1447">
            <v>8.6067921940000005</v>
          </cell>
        </row>
        <row r="1448">
          <cell r="D1448">
            <v>3148</v>
          </cell>
          <cell r="E1448" t="str">
            <v>FITA VEDA ROSCA EM ROLOS DE 18 MM X 50 M (L X C)</v>
          </cell>
          <cell r="F1448" t="str">
            <v>UN</v>
          </cell>
          <cell r="G1448">
            <v>1.2999999999999999E-2</v>
          </cell>
          <cell r="H1448" t="str">
            <v>8,99</v>
          </cell>
          <cell r="I1448">
            <v>0.11687</v>
          </cell>
        </row>
        <row r="1449">
          <cell r="D1449">
            <v>3910</v>
          </cell>
          <cell r="E1449" t="str">
            <v>LUVA DE FERRO GALVANIZADO, COM ROSCA BSP, DE 1"</v>
          </cell>
          <cell r="F1449" t="str">
            <v>UN</v>
          </cell>
          <cell r="G1449">
            <v>1</v>
          </cell>
          <cell r="H1449" t="str">
            <v>6,63</v>
          </cell>
          <cell r="I1449">
            <v>6.63</v>
          </cell>
        </row>
        <row r="1450">
          <cell r="D1450">
            <v>7307</v>
          </cell>
          <cell r="E1450" t="str">
            <v>FUNDO ANTICORROSIVO PARA METAIS FERROSOS (ZARCAO)</v>
          </cell>
          <cell r="F1450" t="str">
            <v>L</v>
          </cell>
          <cell r="G1450">
            <v>3.0000000000000001E-3</v>
          </cell>
          <cell r="H1450" t="str">
            <v>25,94</v>
          </cell>
          <cell r="I1450">
            <v>7.782E-2</v>
          </cell>
        </row>
        <row r="1451">
          <cell r="D1451">
            <v>92939</v>
          </cell>
          <cell r="E1451" t="str">
            <v>LUVA DE REDUÇÃO, EM FERRO GALVANIZADO, 1" X 3/4", CONEXÃO ROSQUEADA, INSTALADO EM REDE DE ALIMENTAÇÃO PARA SPRINKLER - FORNECIMENTO E INSTALAÇÃO. AF_12/2015</v>
          </cell>
          <cell r="F1451" t="str">
            <v>UN</v>
          </cell>
          <cell r="G1451" t="str">
            <v/>
          </cell>
          <cell r="I1451">
            <v>21.541420077999998</v>
          </cell>
        </row>
        <row r="1452">
          <cell r="D1452">
            <v>88248</v>
          </cell>
          <cell r="E1452" t="str">
            <v>AUXILIAR DE ENCANADOR OU BOMBEIRO HIDRÁULICO COM ENCARGOS COMPLEMENTARES</v>
          </cell>
          <cell r="F1452" t="str">
            <v>H</v>
          </cell>
          <cell r="G1452">
            <v>0.30099999999999999</v>
          </cell>
          <cell r="H1452">
            <v>20.132683999999998</v>
          </cell>
          <cell r="I1452">
            <v>6.0599378839999991</v>
          </cell>
        </row>
        <row r="1453">
          <cell r="D1453">
            <v>88267</v>
          </cell>
          <cell r="E1453" t="str">
            <v>ENCANADOR OU BOMBEIRO HIDRÁULICO COM ENCARGOS COMPLEMENTARES</v>
          </cell>
          <cell r="F1453" t="str">
            <v>H</v>
          </cell>
          <cell r="G1453">
            <v>0.30099999999999999</v>
          </cell>
          <cell r="H1453">
            <v>28.593994000000002</v>
          </cell>
          <cell r="I1453">
            <v>8.6067921940000005</v>
          </cell>
        </row>
        <row r="1454">
          <cell r="D1454">
            <v>3148</v>
          </cell>
          <cell r="E1454" t="str">
            <v>FITA VEDA ROSCA EM ROLOS DE 18 MM X 50 M (L X C)</v>
          </cell>
          <cell r="F1454" t="str">
            <v>UN</v>
          </cell>
          <cell r="G1454">
            <v>1.2999999999999999E-2</v>
          </cell>
          <cell r="H1454" t="str">
            <v>8,99</v>
          </cell>
          <cell r="I1454">
            <v>0.11687</v>
          </cell>
        </row>
        <row r="1455">
          <cell r="D1455">
            <v>3919</v>
          </cell>
          <cell r="E1455" t="str">
            <v>LUVA DE REDUCAO DE FERRO GALVANIZADO, COM ROSCA BSP, DE 1" X 3/4"</v>
          </cell>
          <cell r="F1455" t="str">
            <v>UN</v>
          </cell>
          <cell r="G1455">
            <v>1</v>
          </cell>
          <cell r="H1455" t="str">
            <v>6,68</v>
          </cell>
          <cell r="I1455">
            <v>6.68</v>
          </cell>
        </row>
        <row r="1456">
          <cell r="D1456">
            <v>7307</v>
          </cell>
          <cell r="E1456" t="str">
            <v>FUNDO ANTICORROSIVO PARA METAIS FERROSOS (ZARCAO)</v>
          </cell>
          <cell r="F1456" t="str">
            <v>L</v>
          </cell>
          <cell r="G1456">
            <v>3.0000000000000001E-3</v>
          </cell>
          <cell r="H1456" t="str">
            <v>25,94</v>
          </cell>
          <cell r="I1456">
            <v>7.782E-2</v>
          </cell>
        </row>
        <row r="1457">
          <cell r="D1457">
            <v>8058</v>
          </cell>
          <cell r="E1457" t="str">
            <v xml:space="preserve">Central de alarme e detecção de incendio, capacidade: 8 laços, com 2 linhas, mod.VR-8L, Verin ou similar 
</v>
          </cell>
          <cell r="F1457" t="str">
            <v>UN</v>
          </cell>
          <cell r="I1457">
            <v>369.59399400000001</v>
          </cell>
        </row>
        <row r="1458">
          <cell r="D1458">
            <v>7627</v>
          </cell>
          <cell r="E1458" t="str">
            <v>Central de alarme e detecção de incendio, capacidade: 2 baterias, 8 laços, com 2 linhas, mod.VR-8L, Verin ou similar</v>
          </cell>
          <cell r="F1458" t="str">
            <v>UN</v>
          </cell>
          <cell r="G1458">
            <v>1</v>
          </cell>
          <cell r="H1458">
            <v>341</v>
          </cell>
          <cell r="I1458">
            <v>341</v>
          </cell>
        </row>
        <row r="1459">
          <cell r="D1459">
            <v>88264</v>
          </cell>
          <cell r="E1459" t="str">
            <v>ELETRICISTA COM ENCARGOS COMPLEMENTARES</v>
          </cell>
          <cell r="F1459" t="str">
            <v>H</v>
          </cell>
          <cell r="G1459">
            <v>1</v>
          </cell>
          <cell r="H1459">
            <v>28.593994000000002</v>
          </cell>
          <cell r="I1459">
            <v>28.593994000000002</v>
          </cell>
        </row>
        <row r="1473">
          <cell r="E1473" t="str">
            <v>ILUMINAÇÃO DE EMERGÊNCIA</v>
          </cell>
        </row>
        <row r="1474">
          <cell r="D1474">
            <v>11866</v>
          </cell>
          <cell r="E1474" t="str">
            <v>Luminária de emergência, de sobrepor, tipo balizamento com bloco autônomo, com autonomia de 3h, modelo LLE 1106-1DFB, da KBR ou similar</v>
          </cell>
          <cell r="F1474" t="str">
            <v>UND</v>
          </cell>
          <cell r="I1474">
            <v>190.24501000000001</v>
          </cell>
        </row>
        <row r="1475">
          <cell r="D1475">
            <v>88247</v>
          </cell>
          <cell r="E1475" t="str">
            <v>AUXILIAR DE ELETRICISTA COM ENCARGOS COMPLEMENTARES</v>
          </cell>
          <cell r="F1475" t="str">
            <v>H</v>
          </cell>
          <cell r="G1475">
            <v>0.5</v>
          </cell>
          <cell r="H1475">
            <v>21.476025999999997</v>
          </cell>
          <cell r="I1475">
            <v>10.738012999999999</v>
          </cell>
        </row>
        <row r="1476">
          <cell r="D1476">
            <v>88264</v>
          </cell>
          <cell r="E1476" t="str">
            <v>ELETRICISTA COM ENCARGOS COMPLEMENTARES</v>
          </cell>
          <cell r="F1476" t="str">
            <v>H</v>
          </cell>
          <cell r="G1476">
            <v>0.5</v>
          </cell>
          <cell r="H1476">
            <v>28.593994000000002</v>
          </cell>
          <cell r="I1476">
            <v>14.296997000000001</v>
          </cell>
        </row>
        <row r="1477">
          <cell r="D1477">
            <v>12699</v>
          </cell>
          <cell r="E1477" t="str">
            <v>Luminária de emergência, de sobrepor, tipo balizamento com bloco autônomo, com autonomia de 3h, modelo LLE 1106-1DFB, da KBR ou similar</v>
          </cell>
          <cell r="F1477" t="str">
            <v>UND</v>
          </cell>
          <cell r="G1477">
            <v>1</v>
          </cell>
          <cell r="H1477">
            <v>165.21</v>
          </cell>
          <cell r="I1477">
            <v>165.21</v>
          </cell>
        </row>
        <row r="1478">
          <cell r="D1478">
            <v>11867</v>
          </cell>
          <cell r="E1478" t="str">
            <v>Luminária de emergência, de sobrepor, tipo bloco autônomo, com autonomia de 1h, modelo LLE-LLEDDF, da KBR ou si</v>
          </cell>
          <cell r="F1478" t="str">
            <v>UND</v>
          </cell>
          <cell r="I1478">
            <v>140.79500999999999</v>
          </cell>
        </row>
        <row r="1479">
          <cell r="D1479">
            <v>88247</v>
          </cell>
          <cell r="E1479" t="str">
            <v>AUXILIAR DE ELETRICISTA COM ENCARGOS COMPLEMENTARES</v>
          </cell>
          <cell r="F1479" t="str">
            <v>H</v>
          </cell>
          <cell r="G1479">
            <v>0.5</v>
          </cell>
          <cell r="H1479">
            <v>21.476025999999997</v>
          </cell>
          <cell r="I1479">
            <v>10.738012999999999</v>
          </cell>
        </row>
        <row r="1480">
          <cell r="D1480">
            <v>88264</v>
          </cell>
          <cell r="E1480" t="str">
            <v>ELETRICISTA COM ENCARGOS COMPLEMENTARES</v>
          </cell>
          <cell r="F1480" t="str">
            <v>H</v>
          </cell>
          <cell r="G1480">
            <v>0.5</v>
          </cell>
          <cell r="H1480">
            <v>28.593994000000002</v>
          </cell>
          <cell r="I1480">
            <v>14.296997000000001</v>
          </cell>
        </row>
        <row r="1481">
          <cell r="D1481">
            <v>12700</v>
          </cell>
          <cell r="E1481" t="str">
            <v>Luminária de emergência, de sobrepor, tipo balizamento com bloco autônomo, com autonomia de 3h, modelo LLE 1106-1DFB, da KBR ou similar</v>
          </cell>
          <cell r="F1481" t="str">
            <v>UND</v>
          </cell>
          <cell r="G1481">
            <v>1</v>
          </cell>
          <cell r="H1481">
            <v>115.76</v>
          </cell>
          <cell r="I1481">
            <v>115.76</v>
          </cell>
        </row>
        <row r="1482">
          <cell r="D1482">
            <v>10363</v>
          </cell>
          <cell r="E1482" t="str">
            <v>Placa de sinalização em acrílico, dimensões 0.12 x 0.12 m, e=2mm</v>
          </cell>
          <cell r="F1482" t="str">
            <v>UND</v>
          </cell>
          <cell r="I1482">
            <v>71.773822500000009</v>
          </cell>
        </row>
        <row r="1483">
          <cell r="D1483">
            <v>2682</v>
          </cell>
          <cell r="E1483" t="str">
            <v>Parafuso c/ bucha S-6</v>
          </cell>
          <cell r="F1483" t="str">
            <v>UND</v>
          </cell>
          <cell r="G1483">
            <v>4</v>
          </cell>
          <cell r="H1483" t="str">
            <v>12,56</v>
          </cell>
          <cell r="I1483">
            <v>50.24</v>
          </cell>
        </row>
        <row r="1484">
          <cell r="D1484">
            <v>11143</v>
          </cell>
          <cell r="E1484" t="str">
            <v>Placa de sinalização em acrílico, dimensões 0.12 x 0.12 m, e=2mm</v>
          </cell>
          <cell r="F1484" t="str">
            <v>UND</v>
          </cell>
          <cell r="G1484">
            <v>1</v>
          </cell>
          <cell r="H1484">
            <v>14.49</v>
          </cell>
          <cell r="I1484">
            <v>14.49</v>
          </cell>
        </row>
        <row r="1485">
          <cell r="D1485">
            <v>88261</v>
          </cell>
          <cell r="E1485" t="str">
            <v>Carpinteiro de formas</v>
          </cell>
          <cell r="F1485" t="str">
            <v>H</v>
          </cell>
          <cell r="G1485">
            <v>0.25</v>
          </cell>
          <cell r="H1485">
            <v>28.175289999999997</v>
          </cell>
          <cell r="I1485">
            <v>7.0438224999999992</v>
          </cell>
        </row>
        <row r="1486">
          <cell r="D1486">
            <v>10363</v>
          </cell>
          <cell r="E1486" t="str">
            <v>Placa de sinalização em acrílico, dimensões 0.12 x 0.12 m, e=2mm</v>
          </cell>
          <cell r="F1486" t="str">
            <v>UND</v>
          </cell>
          <cell r="I1486">
            <v>71.773822500000009</v>
          </cell>
        </row>
        <row r="1487">
          <cell r="D1487">
            <v>2682</v>
          </cell>
          <cell r="E1487" t="str">
            <v>Parafuso c/ bucha S-6</v>
          </cell>
          <cell r="F1487" t="str">
            <v>UND</v>
          </cell>
          <cell r="G1487">
            <v>4</v>
          </cell>
          <cell r="H1487" t="str">
            <v>12,56</v>
          </cell>
          <cell r="I1487">
            <v>50.24</v>
          </cell>
        </row>
        <row r="1488">
          <cell r="D1488">
            <v>11143</v>
          </cell>
          <cell r="E1488" t="str">
            <v>Placa de sinalização em acrílico, dimensões 0.12 x 0.12 m, e=2mm</v>
          </cell>
          <cell r="F1488" t="str">
            <v>UND</v>
          </cell>
          <cell r="G1488">
            <v>1</v>
          </cell>
          <cell r="H1488">
            <v>14.49</v>
          </cell>
          <cell r="I1488">
            <v>14.49</v>
          </cell>
        </row>
        <row r="1489">
          <cell r="D1489">
            <v>88261</v>
          </cell>
          <cell r="E1489" t="str">
            <v>Carpinteiro de formas</v>
          </cell>
          <cell r="F1489" t="str">
            <v>H</v>
          </cell>
          <cell r="G1489">
            <v>0.25</v>
          </cell>
          <cell r="H1489">
            <v>28.175289999999997</v>
          </cell>
          <cell r="I1489">
            <v>7.0438224999999992</v>
          </cell>
        </row>
        <row r="1490">
          <cell r="D1490">
            <v>1512</v>
          </cell>
          <cell r="E1490" t="str">
            <v>Base decorativa para extintores</v>
          </cell>
          <cell r="F1490" t="str">
            <v>UND</v>
          </cell>
          <cell r="I1490">
            <v>46.216427600000003</v>
          </cell>
        </row>
        <row r="1491">
          <cell r="D1491">
            <v>264</v>
          </cell>
          <cell r="E1491" t="str">
            <v>Base decorativa para extintores</v>
          </cell>
          <cell r="F1491" t="str">
            <v>UND</v>
          </cell>
          <cell r="G1491">
            <v>1</v>
          </cell>
          <cell r="H1491">
            <v>41.67</v>
          </cell>
          <cell r="I1491">
            <v>41.67</v>
          </cell>
        </row>
        <row r="1492">
          <cell r="D1492">
            <v>88267</v>
          </cell>
          <cell r="E1492" t="str">
            <v>Encanador ou bombeiro hidraulico</v>
          </cell>
          <cell r="F1492" t="str">
            <v>H</v>
          </cell>
          <cell r="G1492">
            <v>0.1</v>
          </cell>
          <cell r="H1492">
            <v>28.593994000000002</v>
          </cell>
          <cell r="I1492">
            <v>2.8593994000000005</v>
          </cell>
        </row>
        <row r="1493">
          <cell r="D1493">
            <v>88316</v>
          </cell>
          <cell r="E1493" t="str">
            <v>Servente</v>
          </cell>
          <cell r="F1493" t="str">
            <v>H</v>
          </cell>
          <cell r="G1493">
            <v>0.1</v>
          </cell>
          <cell r="H1493">
            <v>16.870282</v>
          </cell>
          <cell r="I1493">
            <v>1.6870282000000001</v>
          </cell>
        </row>
        <row r="1494">
          <cell r="D1494">
            <v>9186</v>
          </cell>
          <cell r="E1494" t="str">
            <v>Adesivo indicativo de saída de fluxo de fuga, impresso no sistema digital refletivo</v>
          </cell>
          <cell r="F1494" t="str">
            <v>M2</v>
          </cell>
          <cell r="I1494">
            <v>317.19923947999996</v>
          </cell>
        </row>
        <row r="1495">
          <cell r="D1495">
            <v>9475</v>
          </cell>
          <cell r="E1495" t="str">
            <v>Adesivo indicativo de saída de fluxo de fuga, impresso no sistema digital refletivo</v>
          </cell>
          <cell r="F1495" t="str">
            <v>M2</v>
          </cell>
          <cell r="G1495">
            <v>1</v>
          </cell>
          <cell r="H1495">
            <v>311.08999999999997</v>
          </cell>
          <cell r="I1495">
            <v>311.08999999999997</v>
          </cell>
        </row>
        <row r="1496">
          <cell r="E1496" t="str">
            <v>INSTALAÇÕES DE TV DE VIGILÂNCIA - CFTV</v>
          </cell>
        </row>
        <row r="1497">
          <cell r="D1497">
            <v>7138</v>
          </cell>
          <cell r="E1497" t="str">
            <v>FORNECIMENTO E LANÇAMENTO DE CABO UTP 4 PARES CAT 6</v>
          </cell>
          <cell r="F1497" t="str">
            <v>M</v>
          </cell>
          <cell r="I1497">
            <v>6.1092394799999994</v>
          </cell>
        </row>
        <row r="1498">
          <cell r="D1498">
            <v>49</v>
          </cell>
          <cell r="E1498" t="str">
            <v>Cabista para instalação telefônica</v>
          </cell>
          <cell r="F1498" t="str">
            <v>H</v>
          </cell>
          <cell r="G1498">
            <v>0.14000000000000001</v>
          </cell>
          <cell r="H1498">
            <v>5.96</v>
          </cell>
          <cell r="I1498">
            <v>0.83440000000000003</v>
          </cell>
        </row>
        <row r="1499">
          <cell r="D1499">
            <v>6477</v>
          </cell>
          <cell r="E1499" t="str">
            <v>Cabo UTP - 4 pares-categoria 6 (p/cabeam.estruturado)</v>
          </cell>
          <cell r="F1499" t="str">
            <v>M</v>
          </cell>
          <cell r="G1499">
            <v>1.05</v>
          </cell>
          <cell r="H1499">
            <v>1.7</v>
          </cell>
          <cell r="I1499">
            <v>1.7849999999999999</v>
          </cell>
        </row>
        <row r="1500">
          <cell r="D1500">
            <v>333</v>
          </cell>
          <cell r="E1500" t="str">
            <v>Arame galvanizado 14 bwg, d = 2,11 mm (0,026 kg/m)</v>
          </cell>
          <cell r="F1500" t="str">
            <v>KG</v>
          </cell>
          <cell r="G1500">
            <v>0.1</v>
          </cell>
          <cell r="H1500" t="str">
            <v>11,28</v>
          </cell>
          <cell r="I1500">
            <v>1.1279999999999999</v>
          </cell>
        </row>
        <row r="1501">
          <cell r="D1501">
            <v>88316</v>
          </cell>
          <cell r="E1501" t="str">
            <v>SERVENTE COM ENCARGOS COMPLEMENTARES</v>
          </cell>
          <cell r="F1501" t="str">
            <v>H</v>
          </cell>
          <cell r="G1501">
            <v>0.14000000000000001</v>
          </cell>
          <cell r="H1501">
            <v>16.870282</v>
          </cell>
          <cell r="I1501">
            <v>2.36183948</v>
          </cell>
        </row>
        <row r="1502">
          <cell r="D1502" t="str">
            <v>COMP 025</v>
          </cell>
          <cell r="E1502" t="str">
            <v>CAIXA DE PROTEÇÃO PARA CÂMERA</v>
          </cell>
          <cell r="I1502">
            <v>63.335746</v>
          </cell>
        </row>
        <row r="1503">
          <cell r="D1503">
            <v>88243</v>
          </cell>
          <cell r="E1503" t="str">
            <v>AJUDANTE ESPECIALIZADO COM ENCARGOS COMPLEMENTARES</v>
          </cell>
          <cell r="F1503" t="str">
            <v>H</v>
          </cell>
          <cell r="G1503">
            <v>1</v>
          </cell>
          <cell r="H1503">
            <v>18.335746</v>
          </cell>
          <cell r="I1503">
            <v>18.335746</v>
          </cell>
        </row>
        <row r="1504">
          <cell r="D1504" t="str">
            <v>COT013</v>
          </cell>
          <cell r="E1504" t="str">
            <v>CAIXA DE PROTEÇÃO PARA CÂMERA</v>
          </cell>
          <cell r="F1504" t="str">
            <v>UN</v>
          </cell>
          <cell r="G1504">
            <v>1</v>
          </cell>
          <cell r="H1504">
            <v>45</v>
          </cell>
          <cell r="I1504">
            <v>45</v>
          </cell>
        </row>
        <row r="1505">
          <cell r="D1505">
            <v>743</v>
          </cell>
          <cell r="E1505" t="str">
            <v>CAIXA DE PASSAGEM PVC, 4" X 4" CM, EMBUTIR, P/ELETRODUTO</v>
          </cell>
          <cell r="F1505" t="str">
            <v>UN</v>
          </cell>
          <cell r="I1505">
            <v>16.6392828</v>
          </cell>
        </row>
        <row r="1506">
          <cell r="D1506">
            <v>1873</v>
          </cell>
          <cell r="E1506" t="str">
            <v>CAIXA DE PASSAGEM, EM PVC, DE 4" X 4", PARA ELETRODUTO FLEXIVEL CORRUGADO</v>
          </cell>
          <cell r="F1506" t="str">
            <v>UN</v>
          </cell>
          <cell r="G1506">
            <v>1</v>
          </cell>
          <cell r="H1506" t="str">
            <v>3,00</v>
          </cell>
          <cell r="I1506">
            <v>3</v>
          </cell>
        </row>
        <row r="1507">
          <cell r="D1507">
            <v>88264</v>
          </cell>
          <cell r="E1507" t="str">
            <v>ELETRICISTA COM ENCARGOS COMPLEMENTARES</v>
          </cell>
          <cell r="F1507" t="str">
            <v>H</v>
          </cell>
          <cell r="G1507">
            <v>0.3</v>
          </cell>
          <cell r="H1507">
            <v>28.593994000000002</v>
          </cell>
          <cell r="I1507">
            <v>8.578198200000001</v>
          </cell>
        </row>
        <row r="1508">
          <cell r="D1508">
            <v>88316</v>
          </cell>
          <cell r="E1508" t="str">
            <v>SERVENTE COM ENCARGOS COMPLEMENTARES</v>
          </cell>
          <cell r="F1508" t="str">
            <v>H</v>
          </cell>
          <cell r="G1508">
            <v>0.3</v>
          </cell>
          <cell r="H1508">
            <v>16.870282</v>
          </cell>
          <cell r="I1508">
            <v>5.0610846</v>
          </cell>
        </row>
        <row r="1509">
          <cell r="D1509">
            <v>8677</v>
          </cell>
          <cell r="E1509" t="str">
            <v>CÂMERA DE CFTV HD COM LENTE VARIFOCAL , SENS. 1 LUX, COM ABERTURA DE 90°</v>
          </cell>
          <cell r="F1509" t="str">
            <v>UN</v>
          </cell>
          <cell r="I1509">
            <v>691.68999999999994</v>
          </cell>
        </row>
        <row r="1510">
          <cell r="D1510">
            <v>6698</v>
          </cell>
          <cell r="E1510" t="str">
            <v>Técnico em informática - Fonte SEINFRA - ref. mês 01/17</v>
          </cell>
          <cell r="F1510" t="str">
            <v>H</v>
          </cell>
          <cell r="G1510">
            <v>8</v>
          </cell>
          <cell r="H1510">
            <v>10.16</v>
          </cell>
          <cell r="I1510">
            <v>81.28</v>
          </cell>
        </row>
        <row r="1511">
          <cell r="D1511">
            <v>7540</v>
          </cell>
          <cell r="E1511" t="str">
            <v>Câmera infravermelho CCD Sony 1/3 super HAD, 420TVL, 25 metros, VM 300 IR25, cod.6250, Intelbras ou similar</v>
          </cell>
          <cell r="F1511" t="str">
            <v>UN</v>
          </cell>
          <cell r="G1511">
            <v>1</v>
          </cell>
          <cell r="H1511">
            <v>610.41</v>
          </cell>
          <cell r="I1511">
            <v>610.41</v>
          </cell>
        </row>
        <row r="1512">
          <cell r="D1512" t="str">
            <v>COMP 026</v>
          </cell>
          <cell r="E1512" t="str">
            <v>CERTIFICAÇÃO DE CABEAMENTO</v>
          </cell>
          <cell r="F1512" t="str">
            <v>UN</v>
          </cell>
          <cell r="I1512">
            <v>23.68</v>
          </cell>
        </row>
        <row r="1513">
          <cell r="D1513">
            <v>10322</v>
          </cell>
          <cell r="E1513" t="str">
            <v>CERTIFICAÇÃO DE REDE CABEAMENTO ESTRUTURADO (REF: OBRA SERGIPETEC)</v>
          </cell>
          <cell r="F1513" t="str">
            <v>UN</v>
          </cell>
          <cell r="G1513">
            <v>1</v>
          </cell>
          <cell r="H1513">
            <v>23.68</v>
          </cell>
          <cell r="I1513">
            <v>23.68</v>
          </cell>
        </row>
        <row r="1514">
          <cell r="D1514">
            <v>95818</v>
          </cell>
          <cell r="E1514" t="str">
            <v>CONDULETE DE PVC, TIPO X, PARA ELETRODUTO DE PVC SOLDÁVEL DN 32 MM (1''), APARENTE - FORNECIMENTO E INSTALAÇÃO. AF_11/2016</v>
          </cell>
          <cell r="F1514" t="str">
            <v>UN</v>
          </cell>
          <cell r="G1514" t="str">
            <v/>
          </cell>
          <cell r="I1514">
            <v>36.354113744000003</v>
          </cell>
        </row>
        <row r="1515">
          <cell r="D1515">
            <v>88247</v>
          </cell>
          <cell r="E1515" t="str">
            <v>AUXILIAR DE ELETRICISTA COM ENCARGOS COMPLEMENTARES</v>
          </cell>
          <cell r="F1515" t="str">
            <v>H</v>
          </cell>
          <cell r="G1515">
            <v>0.48720000000000002</v>
          </cell>
          <cell r="H1515">
            <v>21.476025999999997</v>
          </cell>
          <cell r="I1515">
            <v>10.4631198672</v>
          </cell>
        </row>
        <row r="1516">
          <cell r="D1516">
            <v>88264</v>
          </cell>
          <cell r="E1516" t="str">
            <v>ELETRICISTA COM ENCARGOS COMPLEMENTARES</v>
          </cell>
          <cell r="F1516" t="str">
            <v>H</v>
          </cell>
          <cell r="G1516">
            <v>0.48720000000000002</v>
          </cell>
          <cell r="H1516">
            <v>28.593994000000002</v>
          </cell>
          <cell r="I1516">
            <v>13.930993876800002</v>
          </cell>
        </row>
        <row r="1517">
          <cell r="D1517">
            <v>11950</v>
          </cell>
          <cell r="E1517" t="str">
            <v>BUCHA DE NYLON SEM ABA S6, COM PARAFUSO DE 4,20 X 40 MM EM ACO ZINCADO COM ROSCA SOBERBA, CABECA CHATA E FENDA PHILLIPS</v>
          </cell>
          <cell r="F1517" t="str">
            <v>UN</v>
          </cell>
          <cell r="G1517">
            <v>2</v>
          </cell>
          <cell r="H1517" t="str">
            <v>0,16</v>
          </cell>
          <cell r="I1517">
            <v>0.32</v>
          </cell>
        </row>
        <row r="1518">
          <cell r="D1518">
            <v>39345</v>
          </cell>
          <cell r="E1518" t="str">
            <v>CONDULETE EM PVC, TIPO "X", SEM TAMPA, DE 1"</v>
          </cell>
          <cell r="F1518" t="str">
            <v>UN</v>
          </cell>
          <cell r="G1518">
            <v>1</v>
          </cell>
          <cell r="H1518" t="str">
            <v>11,64</v>
          </cell>
          <cell r="I1518">
            <v>11.64</v>
          </cell>
        </row>
        <row r="1519">
          <cell r="D1519" t="str">
            <v>COMP 010</v>
          </cell>
          <cell r="E1519" t="str">
            <v>CONECTOR PARA CONDULETE MÚLTIPLO EM PVC TIPO TOP DA TIGRE OU SIMILAR (UNIDUTE) Ø1".</v>
          </cell>
          <cell r="F1519" t="str">
            <v>UN</v>
          </cell>
          <cell r="G1519" t="str">
            <v/>
          </cell>
          <cell r="I1519">
            <v>4.9064276000000007</v>
          </cell>
        </row>
        <row r="1520">
          <cell r="D1520">
            <v>88316</v>
          </cell>
          <cell r="E1520" t="str">
            <v>SERVENTE COM ENCARGOS COMPLEMENTARES</v>
          </cell>
          <cell r="F1520" t="str">
            <v>H</v>
          </cell>
          <cell r="G1520">
            <v>0.1</v>
          </cell>
          <cell r="H1520">
            <v>16.870282</v>
          </cell>
          <cell r="I1520">
            <v>1.6870282000000001</v>
          </cell>
        </row>
        <row r="1521">
          <cell r="D1521">
            <v>88264</v>
          </cell>
          <cell r="E1521" t="str">
            <v>ELETRICISTA COM ENCARGOS COMPLEMENTARES</v>
          </cell>
          <cell r="F1521" t="str">
            <v>H</v>
          </cell>
          <cell r="G1521">
            <v>0.1</v>
          </cell>
          <cell r="H1521">
            <v>28.593994000000002</v>
          </cell>
          <cell r="I1521">
            <v>2.8593994000000005</v>
          </cell>
        </row>
        <row r="1522">
          <cell r="D1522" t="str">
            <v>COT021</v>
          </cell>
          <cell r="E1522" t="str">
            <v>CONECTOR PARA CONDULETE MÚLTIPLO EM PVC TIPO TOP DA TIGRE OU SIMILAR (UNIDUTE) Ø1".</v>
          </cell>
          <cell r="F1522" t="str">
            <v>UN</v>
          </cell>
          <cell r="G1522">
            <v>1</v>
          </cell>
          <cell r="H1522">
            <v>0.36</v>
          </cell>
          <cell r="I1522">
            <v>0.36</v>
          </cell>
        </row>
        <row r="1523">
          <cell r="D1523">
            <v>91868</v>
          </cell>
          <cell r="E1523" t="str">
            <v>ELETRODUTO RÍGIDO ROSCÁVEL, PVC, DN 32 MM (1"), PARA CIRCUITOS TERMINAIS, INSTALADO EM LAJE - FORNECIMENTO E INSTALAÇÃO. AF_12/2015</v>
          </cell>
          <cell r="F1523" t="str">
            <v>M</v>
          </cell>
          <cell r="G1523" t="str">
            <v/>
          </cell>
          <cell r="I1523">
            <v>9.9896825199999988</v>
          </cell>
        </row>
        <row r="1524">
          <cell r="D1524">
            <v>88247</v>
          </cell>
          <cell r="E1524" t="str">
            <v>AUXILIAR DE ELETRICISTA COM ENCARGOS COMPLEMENTARES</v>
          </cell>
          <cell r="F1524" t="str">
            <v>H</v>
          </cell>
          <cell r="G1524">
            <v>0.126</v>
          </cell>
          <cell r="H1524">
            <v>21.476025999999997</v>
          </cell>
          <cell r="I1524">
            <v>2.7059792759999999</v>
          </cell>
        </row>
        <row r="1525">
          <cell r="D1525">
            <v>88264</v>
          </cell>
          <cell r="E1525" t="str">
            <v>ELETRICISTA COM ENCARGOS COMPLEMENTARES</v>
          </cell>
          <cell r="F1525" t="str">
            <v>H</v>
          </cell>
          <cell r="G1525">
            <v>0.126</v>
          </cell>
          <cell r="H1525">
            <v>28.593994000000002</v>
          </cell>
          <cell r="I1525">
            <v>3.6028432440000002</v>
          </cell>
        </row>
        <row r="1526">
          <cell r="D1526">
            <v>2685</v>
          </cell>
          <cell r="E1526" t="str">
            <v>ELETRODUTO DE PVC RIGIDO ROSCAVEL DE 1 ", SEM LUVA</v>
          </cell>
          <cell r="F1526" t="str">
            <v>M</v>
          </cell>
          <cell r="G1526">
            <v>1.0169999999999999</v>
          </cell>
          <cell r="H1526" t="str">
            <v>3,60</v>
          </cell>
          <cell r="I1526">
            <v>3.6611999999999996</v>
          </cell>
        </row>
        <row r="1527">
          <cell r="D1527">
            <v>34562</v>
          </cell>
          <cell r="E1527" t="str">
            <v>ARAME RECOZIDO 16 BWG, 1,60 MM (0,016 KG/M)</v>
          </cell>
          <cell r="F1527" t="str">
            <v>KG</v>
          </cell>
          <cell r="G1527">
            <v>2E-3</v>
          </cell>
          <cell r="H1527" t="str">
            <v>9,83</v>
          </cell>
          <cell r="I1527">
            <v>1.966E-2</v>
          </cell>
        </row>
        <row r="1528">
          <cell r="D1528">
            <v>91836</v>
          </cell>
          <cell r="E1528" t="str">
            <v>ELETRODUTO FLEXÍVEL CORRUGADO, PVC, DN 32 MM (1"), PARA CIRCUITOS TERMINAIS, INSTALADO EM FORRO - FORNECIMENTO E INSTALAÇÃO. AF_12/2015</v>
          </cell>
          <cell r="F1528" t="str">
            <v>M</v>
          </cell>
          <cell r="G1528" t="str">
            <v/>
          </cell>
          <cell r="I1528">
            <v>8.843301799999999</v>
          </cell>
        </row>
        <row r="1529">
          <cell r="D1529">
            <v>88247</v>
          </cell>
          <cell r="E1529" t="str">
            <v>AUXILIAR DE ELETRICISTA COM ENCARGOS COMPLEMENTARES</v>
          </cell>
          <cell r="F1529" t="str">
            <v>H</v>
          </cell>
          <cell r="G1529">
            <v>0.09</v>
          </cell>
          <cell r="H1529">
            <v>21.476025999999997</v>
          </cell>
          <cell r="I1529">
            <v>1.9328423399999997</v>
          </cell>
        </row>
        <row r="1530">
          <cell r="D1530">
            <v>88264</v>
          </cell>
          <cell r="E1530" t="str">
            <v>ELETRICISTA COM ENCARGOS COMPLEMENTARES</v>
          </cell>
          <cell r="F1530" t="str">
            <v>H</v>
          </cell>
          <cell r="G1530">
            <v>0.09</v>
          </cell>
          <cell r="H1530">
            <v>28.593994000000002</v>
          </cell>
          <cell r="I1530">
            <v>2.57345946</v>
          </cell>
        </row>
        <row r="1531">
          <cell r="D1531">
            <v>91170</v>
          </cell>
          <cell r="E1531" t="str">
            <v>FIXAÇÃO DE TUBOS HORIZONTAIS DE PVC, CPVC OU COBRE DIÂMETROS MENORES OU IGUAIS A 40 MM OU ELETROCALHAS ATÉ 150MM DE LARGURA, COM ABRAÇADEIRA METÁLICA RÍGIDA TIPO D 1/2, FIXADA EM PERFILADO EM LAJE. AF_05/2015</v>
          </cell>
          <cell r="F1531" t="str">
            <v>M</v>
          </cell>
          <cell r="G1531">
            <v>1</v>
          </cell>
          <cell r="H1531" t="str">
            <v>2,06</v>
          </cell>
          <cell r="I1531">
            <v>2.06</v>
          </cell>
        </row>
        <row r="1532">
          <cell r="D1532">
            <v>2690</v>
          </cell>
          <cell r="E1532" t="str">
            <v>ELETRODUTO PVC FLEXIVEL CORRUGADO, COR AMARELA, DE 32 MM</v>
          </cell>
          <cell r="F1532" t="str">
            <v>M</v>
          </cell>
          <cell r="G1532">
            <v>1.1000000000000001</v>
          </cell>
          <cell r="H1532" t="str">
            <v>2,07</v>
          </cell>
          <cell r="I1532">
            <v>2.2770000000000001</v>
          </cell>
        </row>
        <row r="1533">
          <cell r="D1533" t="str">
            <v>COMP 027</v>
          </cell>
          <cell r="E1533" t="str">
            <v>NVR</v>
          </cell>
          <cell r="F1533" t="str">
            <v>UN</v>
          </cell>
          <cell r="I1533">
            <v>1905.0070020000001</v>
          </cell>
        </row>
        <row r="1534">
          <cell r="D1534">
            <v>88247</v>
          </cell>
          <cell r="E1534" t="str">
            <v>AUXILIAR DE ELETRICISTA COM ENCARGOS COMPLEMENTARES</v>
          </cell>
          <cell r="F1534" t="str">
            <v>H</v>
          </cell>
          <cell r="G1534">
            <v>0.1</v>
          </cell>
          <cell r="H1534">
            <v>21.476025999999997</v>
          </cell>
          <cell r="I1534">
            <v>2.1476025999999999</v>
          </cell>
        </row>
        <row r="1535">
          <cell r="D1535">
            <v>88264</v>
          </cell>
          <cell r="E1535" t="str">
            <v>ELETRICISTA COM ENCARGOS COMPLEMENTARES</v>
          </cell>
          <cell r="F1535" t="str">
            <v>H</v>
          </cell>
          <cell r="G1535">
            <v>0.1</v>
          </cell>
          <cell r="H1535">
            <v>28.593994000000002</v>
          </cell>
          <cell r="I1535">
            <v>2.8593994000000005</v>
          </cell>
        </row>
        <row r="1536">
          <cell r="D1536" t="str">
            <v>COT016</v>
          </cell>
          <cell r="E1536" t="str">
            <v>NVR</v>
          </cell>
          <cell r="F1536" t="str">
            <v>UN</v>
          </cell>
          <cell r="G1536">
            <v>1</v>
          </cell>
          <cell r="H1536">
            <v>1900</v>
          </cell>
          <cell r="I1536">
            <v>1900</v>
          </cell>
        </row>
        <row r="1537">
          <cell r="D1537" t="str">
            <v>COMP 028</v>
          </cell>
          <cell r="E1537" t="str">
            <v>ORGANIZADOR DE CABOS PARA RACK 19"</v>
          </cell>
          <cell r="F1537" t="str">
            <v>UN</v>
          </cell>
          <cell r="I1537">
            <v>24.128798800000002</v>
          </cell>
        </row>
        <row r="1538">
          <cell r="D1538">
            <v>1089</v>
          </cell>
          <cell r="E1538" t="str">
            <v>GUIA DE CABOS FECHADO 19" 1U</v>
          </cell>
          <cell r="F1538" t="str">
            <v>UN</v>
          </cell>
          <cell r="G1538">
            <v>1</v>
          </cell>
          <cell r="H1538">
            <v>18.41</v>
          </cell>
          <cell r="I1538">
            <v>18.41</v>
          </cell>
        </row>
        <row r="1539">
          <cell r="D1539">
            <v>88264</v>
          </cell>
          <cell r="E1539" t="str">
            <v>ELETRICISTA COM ENCARGOS COMPLEMENTARES</v>
          </cell>
          <cell r="F1539" t="str">
            <v>H</v>
          </cell>
          <cell r="G1539">
            <v>0.2</v>
          </cell>
          <cell r="H1539">
            <v>28.593994000000002</v>
          </cell>
          <cell r="I1539">
            <v>5.718798800000001</v>
          </cell>
        </row>
        <row r="1540">
          <cell r="D1540">
            <v>11229</v>
          </cell>
          <cell r="E1540" t="str">
            <v>FORNECIMENTO E INSTALAÇÃO DE PATH PANEL COM 24 PORTAS CAT.6</v>
          </cell>
          <cell r="F1540" t="str">
            <v>UN</v>
          </cell>
          <cell r="I1540">
            <v>546.06542300000001</v>
          </cell>
        </row>
        <row r="1541">
          <cell r="D1541">
            <v>49</v>
          </cell>
          <cell r="E1541" t="str">
            <v>CABISTA PATA INSTALAÇÃO TELEFÔNICA</v>
          </cell>
          <cell r="F1541" t="str">
            <v>H</v>
          </cell>
          <cell r="G1541">
            <v>1.5</v>
          </cell>
          <cell r="H1541">
            <v>5.96</v>
          </cell>
          <cell r="I1541">
            <v>8.94</v>
          </cell>
        </row>
        <row r="1542">
          <cell r="D1542">
            <v>73040</v>
          </cell>
          <cell r="E1542" t="str">
            <v>PATH PANEL 24 PORTAS CAT 6E</v>
          </cell>
          <cell r="F1542" t="str">
            <v>UN</v>
          </cell>
          <cell r="G1542">
            <v>1</v>
          </cell>
          <cell r="H1542">
            <v>511.82</v>
          </cell>
          <cell r="I1542">
            <v>511.82</v>
          </cell>
        </row>
        <row r="1543">
          <cell r="D1543">
            <v>88316</v>
          </cell>
          <cell r="E1543" t="str">
            <v>SERVENTE COM ENCARGOS COMPLEMENTARES</v>
          </cell>
          <cell r="F1543" t="str">
            <v>H</v>
          </cell>
          <cell r="G1543">
            <v>1.5</v>
          </cell>
          <cell r="H1543">
            <v>16.870282</v>
          </cell>
          <cell r="I1543">
            <v>25.305422999999998</v>
          </cell>
        </row>
        <row r="1544">
          <cell r="D1544">
            <v>90460</v>
          </cell>
          <cell r="E1544" t="str">
            <v>PERFILADO DE SEÇÃO 38X76MM PARA SUPORTE DE ATÉ 3 TUBOS HORIZONTAIS. AF_05/2015</v>
          </cell>
          <cell r="F1544" t="str">
            <v>M</v>
          </cell>
          <cell r="I1544">
            <v>21.659037147999999</v>
          </cell>
        </row>
        <row r="1545">
          <cell r="D1545">
            <v>11267</v>
          </cell>
          <cell r="E1545" t="str">
            <v>ARRUELA REDONDA DE LATÃO, DIAMETRO EXTERNO= 34MM, ESPESSURA= 2,5MM, DIAMETRO DO FURO= 17MM</v>
          </cell>
          <cell r="F1545" t="str">
            <v>UN</v>
          </cell>
          <cell r="G1545">
            <v>3</v>
          </cell>
          <cell r="H1545" t="str">
            <v>5,69</v>
          </cell>
          <cell r="I1545">
            <v>17.07</v>
          </cell>
        </row>
        <row r="1546">
          <cell r="D1546">
            <v>11976</v>
          </cell>
          <cell r="E1546" t="str">
            <v>CHUMBADOR, DIAMETRO 1/4" COM PARAFUSO 1/4" X 40MM</v>
          </cell>
          <cell r="F1546" t="str">
            <v>UN</v>
          </cell>
          <cell r="G1546">
            <v>1</v>
          </cell>
          <cell r="H1546" t="str">
            <v>0,48</v>
          </cell>
          <cell r="I1546">
            <v>0.48</v>
          </cell>
        </row>
        <row r="1547">
          <cell r="D1547">
            <v>39029</v>
          </cell>
          <cell r="E1547" t="str">
            <v>PERFILADO PERFURADO DUPLO 38 X 76MM, CHAPA 22</v>
          </cell>
          <cell r="F1547" t="str">
            <v>M</v>
          </cell>
          <cell r="G1547">
            <v>0.12</v>
          </cell>
          <cell r="H1547" t="str">
            <v>9,27</v>
          </cell>
          <cell r="I1547">
            <v>1.1123999999999998</v>
          </cell>
        </row>
        <row r="1548">
          <cell r="D1548">
            <v>39996</v>
          </cell>
          <cell r="E1548" t="str">
            <v>VERGALHAO ZINCADO ROSCA TOTAL, 1/4" (6,3MM)</v>
          </cell>
          <cell r="F1548" t="str">
            <v>M</v>
          </cell>
          <cell r="G1548">
            <v>0.45</v>
          </cell>
          <cell r="H1548" t="str">
            <v>2,07</v>
          </cell>
          <cell r="I1548">
            <v>0.93149999999999999</v>
          </cell>
        </row>
        <row r="1549">
          <cell r="D1549">
            <v>39997</v>
          </cell>
          <cell r="E1549" t="str">
            <v>PORCA ZINCADA, SEXTAVADA, DIAMETRO 1/4"</v>
          </cell>
          <cell r="F1549" t="str">
            <v>UN</v>
          </cell>
          <cell r="G1549">
            <v>3</v>
          </cell>
          <cell r="H1549" t="str">
            <v>0,12</v>
          </cell>
          <cell r="I1549">
            <v>0.36</v>
          </cell>
        </row>
        <row r="1550">
          <cell r="D1550">
            <v>88248</v>
          </cell>
          <cell r="E1550" t="str">
            <v>AUXILIAR DE ENCANADOR OU BOMBEIRO HIDRAULICO COM ENCARGOS COMPLEMENTARES</v>
          </cell>
          <cell r="F1550" t="str">
            <v>H</v>
          </cell>
          <cell r="G1550">
            <v>8.0000000000000002E-3</v>
          </cell>
          <cell r="H1550">
            <v>20.132683999999998</v>
          </cell>
          <cell r="I1550">
            <v>0.16106147199999998</v>
          </cell>
        </row>
        <row r="1551">
          <cell r="D1551">
            <v>88267</v>
          </cell>
          <cell r="E1551" t="str">
            <v>ENCANADOR OU BOMBEIRO HIDRÁULICO</v>
          </cell>
          <cell r="F1551" t="str">
            <v>H</v>
          </cell>
          <cell r="G1551">
            <v>5.3999999999999999E-2</v>
          </cell>
          <cell r="H1551">
            <v>28.593994000000002</v>
          </cell>
          <cell r="I1551">
            <v>1.5440756760000001</v>
          </cell>
        </row>
        <row r="1552">
          <cell r="D1552">
            <v>8682</v>
          </cell>
          <cell r="E1552" t="str">
            <v>FORNECIMENTO E INSTALAÇÃO DE RACK 19" X 12U X 450MM</v>
          </cell>
          <cell r="F1552" t="str">
            <v>UN</v>
          </cell>
          <cell r="I1552">
            <v>583.56056399999989</v>
          </cell>
        </row>
        <row r="1553">
          <cell r="D1553">
            <v>49</v>
          </cell>
          <cell r="E1553" t="str">
            <v>CABISTA PARA INSTALAÇÃO TELEFÔNICA</v>
          </cell>
          <cell r="F1553" t="str">
            <v>H</v>
          </cell>
          <cell r="G1553">
            <v>2</v>
          </cell>
          <cell r="H1553">
            <v>5.96</v>
          </cell>
          <cell r="I1553">
            <v>11.92</v>
          </cell>
        </row>
        <row r="1554">
          <cell r="D1554">
            <v>6762</v>
          </cell>
          <cell r="E1554" t="str">
            <v>RACK FECHADO PISO 19" X 12U X 450MM</v>
          </cell>
          <cell r="F1554" t="str">
            <v>UN</v>
          </cell>
          <cell r="G1554">
            <v>1</v>
          </cell>
          <cell r="H1554">
            <v>537.9</v>
          </cell>
          <cell r="I1554">
            <v>537.9</v>
          </cell>
        </row>
        <row r="1555">
          <cell r="D1555">
            <v>88316</v>
          </cell>
          <cell r="E1555" t="str">
            <v>SERVENTE COM ENCARGOS COMPLEMENTARES</v>
          </cell>
          <cell r="F1555" t="str">
            <v>H</v>
          </cell>
          <cell r="G1555">
            <v>2</v>
          </cell>
          <cell r="H1555">
            <v>16.870282</v>
          </cell>
          <cell r="I1555">
            <v>33.740563999999999</v>
          </cell>
        </row>
        <row r="1556">
          <cell r="D1556">
            <v>11419</v>
          </cell>
          <cell r="E1556" t="str">
            <v>REGUA (FILTRO DE LINHA) COM 8 TOMADAS</v>
          </cell>
          <cell r="F1556" t="str">
            <v>UN</v>
          </cell>
          <cell r="I1556">
            <v>18.45</v>
          </cell>
        </row>
        <row r="1557">
          <cell r="D1557">
            <v>6766</v>
          </cell>
          <cell r="E1557" t="str">
            <v>REGUA (FILTRO DE LINHA) COM 8 TOMADAS</v>
          </cell>
          <cell r="F1557" t="str">
            <v>UN</v>
          </cell>
          <cell r="G1557">
            <v>1</v>
          </cell>
          <cell r="H1557">
            <v>18.45</v>
          </cell>
          <cell r="I1557">
            <v>18.45</v>
          </cell>
        </row>
        <row r="1558">
          <cell r="D1558" t="str">
            <v>COMP 029</v>
          </cell>
          <cell r="E1558" t="str">
            <v>SUPORTE PARA FIXAÇÃO DE CÂMERA</v>
          </cell>
          <cell r="F1558" t="str">
            <v>UN</v>
          </cell>
          <cell r="G1558" t="str">
            <v/>
          </cell>
          <cell r="I1558">
            <v>10.116427600000002</v>
          </cell>
        </row>
        <row r="1559">
          <cell r="D1559">
            <v>88316</v>
          </cell>
          <cell r="E1559" t="str">
            <v>SERVENTE COM ENCARGOS COMPLEMENTARES</v>
          </cell>
          <cell r="F1559" t="str">
            <v>H</v>
          </cell>
          <cell r="G1559">
            <v>0.1</v>
          </cell>
          <cell r="H1559">
            <v>16.870282</v>
          </cell>
          <cell r="I1559">
            <v>1.6870282000000001</v>
          </cell>
        </row>
        <row r="1560">
          <cell r="D1560">
            <v>88264</v>
          </cell>
          <cell r="E1560" t="str">
            <v>ELETRICISTA COM ENCARGOS COMPLEMENTARES</v>
          </cell>
          <cell r="F1560" t="str">
            <v>H</v>
          </cell>
          <cell r="G1560">
            <v>0.1</v>
          </cell>
          <cell r="H1560">
            <v>28.593994000000002</v>
          </cell>
          <cell r="I1560">
            <v>2.8593994000000005</v>
          </cell>
        </row>
        <row r="1561">
          <cell r="D1561" t="str">
            <v>COT023</v>
          </cell>
          <cell r="E1561" t="str">
            <v>SUPORTE PARA FIXAÇÃO DE CÂMARA</v>
          </cell>
          <cell r="F1561" t="str">
            <v>UN</v>
          </cell>
          <cell r="G1561">
            <v>1</v>
          </cell>
          <cell r="H1561">
            <v>5.57</v>
          </cell>
          <cell r="I1561">
            <v>5.57</v>
          </cell>
        </row>
        <row r="1562">
          <cell r="D1562">
            <v>7867</v>
          </cell>
          <cell r="E1562" t="str">
            <v>SWITCH 24 PORTAS 10/100 MBPS - FORNECIMENTO</v>
          </cell>
          <cell r="F1562" t="str">
            <v>UN</v>
          </cell>
          <cell r="I1562">
            <v>638.24</v>
          </cell>
        </row>
        <row r="1563">
          <cell r="D1563">
            <v>7615</v>
          </cell>
          <cell r="E1563" t="str">
            <v>SWITCH 24 PORTAS 10/100 MBPS</v>
          </cell>
          <cell r="F1563" t="str">
            <v>UN</v>
          </cell>
          <cell r="G1563">
            <v>1</v>
          </cell>
          <cell r="H1563">
            <v>638.24</v>
          </cell>
          <cell r="I1563">
            <v>638.24</v>
          </cell>
        </row>
        <row r="1564">
          <cell r="E1564" t="str">
            <v>AR CONDICIONADO</v>
          </cell>
        </row>
        <row r="1565">
          <cell r="D1565">
            <v>11412</v>
          </cell>
          <cell r="E1565" t="str">
            <v>CABO DE COBRE PP CORDPLAST 4 X 2,5MM², 450/750V - FORNECIMENTO E INSTALAÇÃO</v>
          </cell>
          <cell r="F1565" t="str">
            <v>M</v>
          </cell>
          <cell r="I1565">
            <v>9.3156703600000004</v>
          </cell>
        </row>
        <row r="1566">
          <cell r="D1566">
            <v>3162</v>
          </cell>
          <cell r="E1566" t="str">
            <v xml:space="preserve">CABO DE COBRE PP CORDPLAST 4 X 2,5 MM², 450/750V </v>
          </cell>
          <cell r="F1566" t="str">
            <v>M</v>
          </cell>
          <cell r="G1566">
            <v>1.02</v>
          </cell>
          <cell r="H1566">
            <v>4.2300000000000004</v>
          </cell>
          <cell r="I1566">
            <v>4.3146000000000004</v>
          </cell>
        </row>
        <row r="1567">
          <cell r="D1567">
            <v>88264</v>
          </cell>
          <cell r="E1567" t="str">
            <v>ELETRICISTA COM ENCARGOS COMPLEMENTARES</v>
          </cell>
          <cell r="F1567" t="str">
            <v>H</v>
          </cell>
          <cell r="G1567">
            <v>0.11</v>
          </cell>
          <cell r="H1567">
            <v>28.593994000000002</v>
          </cell>
          <cell r="I1567">
            <v>3.14533934</v>
          </cell>
        </row>
        <row r="1568">
          <cell r="D1568">
            <v>88316</v>
          </cell>
          <cell r="E1568" t="str">
            <v>SERVENTE COM ENCARGOS COMPLEMENTARES</v>
          </cell>
          <cell r="F1568" t="str">
            <v>H</v>
          </cell>
          <cell r="G1568">
            <v>0.11</v>
          </cell>
          <cell r="H1568">
            <v>16.870282</v>
          </cell>
          <cell r="I1568">
            <v>1.8557310199999999</v>
          </cell>
        </row>
        <row r="1569">
          <cell r="D1569">
            <v>10369</v>
          </cell>
          <cell r="E1569" t="str">
            <v xml:space="preserve">EVAPORADORA HI WALL 12.000 BTU'S + CONDENSADORA  </v>
          </cell>
          <cell r="F1569" t="str">
            <v>UN</v>
          </cell>
          <cell r="I1569">
            <v>2490</v>
          </cell>
        </row>
        <row r="1570">
          <cell r="D1570">
            <v>11152</v>
          </cell>
          <cell r="E1570" t="str">
            <v>FORNECIMENTO E INSTALAÇÃO DE AR CONDICIONADO TIPO SPLIT WALL 12.000 BTU'S (EVAPORADORA E CONDENSADORA) - CONTEMPLA MÃO DE OBRA, SUPORTE E TUBULAÇÃO ATÉ 3,0M</v>
          </cell>
          <cell r="F1570" t="str">
            <v>UN</v>
          </cell>
          <cell r="G1570">
            <v>1</v>
          </cell>
          <cell r="H1570">
            <v>2490</v>
          </cell>
          <cell r="I1570">
            <v>2490</v>
          </cell>
        </row>
        <row r="1571">
          <cell r="D1571">
            <v>2359</v>
          </cell>
          <cell r="E1571" t="str">
            <v xml:space="preserve">EVAPORADORA HI WALL 18.000 BTU'S + CONDENSADORA  </v>
          </cell>
          <cell r="F1571" t="str">
            <v>UN</v>
          </cell>
          <cell r="I1571">
            <v>2678</v>
          </cell>
        </row>
        <row r="1572">
          <cell r="D1572">
            <v>19</v>
          </cell>
          <cell r="E1572" t="str">
            <v>FORNECIMENTO E INSTALAÇÃO DE AR CONDICIONADO TIPO SPLIT WALL 18.000 BTU'S (EVAPORADORA E CONDENSADORA) - CONTEMPLA MÃO DE OBRA, SUPORTE E TUBULAÇÃO ATÉ 3,0M</v>
          </cell>
          <cell r="F1572" t="str">
            <v>UN</v>
          </cell>
          <cell r="G1572">
            <v>1</v>
          </cell>
          <cell r="H1572">
            <v>2678</v>
          </cell>
          <cell r="I1572">
            <v>2678</v>
          </cell>
        </row>
        <row r="1573">
          <cell r="D1573" t="str">
            <v>COMP 030</v>
          </cell>
          <cell r="E1573" t="str">
            <v>EVAPORADORA TIPO JANELA 12.000 BTU'S, MODELO GREE GJC12BL- D1MND2A OU EQ. TECNICO</v>
          </cell>
          <cell r="F1573" t="str">
            <v>UN</v>
          </cell>
          <cell r="G1573" t="str">
            <v/>
          </cell>
          <cell r="I1573">
            <v>1403.5464276</v>
          </cell>
        </row>
        <row r="1574">
          <cell r="D1574">
            <v>88316</v>
          </cell>
          <cell r="E1574" t="str">
            <v>SERVENTE COM ENCARGOS COMPLEMENTARES</v>
          </cell>
          <cell r="F1574" t="str">
            <v>H</v>
          </cell>
          <cell r="G1574">
            <v>0.1</v>
          </cell>
          <cell r="H1574">
            <v>16.870282</v>
          </cell>
          <cell r="I1574">
            <v>1.6870282000000001</v>
          </cell>
        </row>
        <row r="1575">
          <cell r="D1575">
            <v>88264</v>
          </cell>
          <cell r="E1575" t="str">
            <v>ELETRICISTA COM ENCARGOS COMPLEMENTARES</v>
          </cell>
          <cell r="F1575" t="str">
            <v>H</v>
          </cell>
          <cell r="G1575">
            <v>0.1</v>
          </cell>
          <cell r="H1575">
            <v>28.593994000000002</v>
          </cell>
          <cell r="I1575">
            <v>2.8593994000000005</v>
          </cell>
        </row>
        <row r="1576">
          <cell r="D1576" t="str">
            <v>COT018</v>
          </cell>
          <cell r="E1576" t="str">
            <v>EVAPORADORA TIPO JANELA 12.000 BTU'S, MODELO GREE GJC12BL- D1MND2A OU EQ. TECNIC</v>
          </cell>
          <cell r="F1576" t="str">
            <v>UN</v>
          </cell>
          <cell r="G1576">
            <v>1</v>
          </cell>
          <cell r="H1576">
            <v>1399</v>
          </cell>
          <cell r="I1576">
            <v>1399</v>
          </cell>
        </row>
        <row r="1577">
          <cell r="D1577" t="str">
            <v>COMP 031</v>
          </cell>
          <cell r="E1577" t="str">
            <v>EVAPORADORA TIPO JANELA 18.000 BTU'S, MODELO GREE GJC12BL- D1MND2A OU EQ. TECNICO</v>
          </cell>
          <cell r="F1577" t="str">
            <v>UN</v>
          </cell>
          <cell r="G1577" t="str">
            <v/>
          </cell>
          <cell r="I1577">
            <v>1933.5464276</v>
          </cell>
        </row>
        <row r="1578">
          <cell r="D1578">
            <v>88316</v>
          </cell>
          <cell r="E1578" t="str">
            <v>SERVENTE COM ENCARGOS COMPLEMENTARES</v>
          </cell>
          <cell r="F1578" t="str">
            <v>H</v>
          </cell>
          <cell r="G1578">
            <v>0.1</v>
          </cell>
          <cell r="H1578">
            <v>16.870282</v>
          </cell>
          <cell r="I1578">
            <v>1.6870282000000001</v>
          </cell>
        </row>
        <row r="1579">
          <cell r="D1579">
            <v>88264</v>
          </cell>
          <cell r="E1579" t="str">
            <v>ELETRICISTA COM ENCARGOS COMPLEMENTARES</v>
          </cell>
          <cell r="F1579" t="str">
            <v>H</v>
          </cell>
          <cell r="G1579">
            <v>0.1</v>
          </cell>
          <cell r="H1579">
            <v>28.593994000000002</v>
          </cell>
          <cell r="I1579">
            <v>2.8593994000000005</v>
          </cell>
        </row>
        <row r="1580">
          <cell r="D1580" t="str">
            <v>COT019</v>
          </cell>
          <cell r="E1580" t="str">
            <v>EVAPORADORA TIPO JANELA 12.000 BTU'S, MODELO GREE GJC12BL- D1MND2A OU EQ. TECNIC</v>
          </cell>
          <cell r="F1580" t="str">
            <v>UN</v>
          </cell>
          <cell r="G1580">
            <v>1</v>
          </cell>
          <cell r="H1580">
            <v>1929</v>
          </cell>
          <cell r="I1580">
            <v>1929</v>
          </cell>
        </row>
        <row r="1581">
          <cell r="D1581">
            <v>89413</v>
          </cell>
          <cell r="E1581" t="str">
            <v>JOELHO 90 GRAUS, PVC, SOLDÁVEL, DN 32MM, INSTALADO EM RAMAL DE DISTRIBUIÇÃO DE ÁGUA - FORNECIMENTO E INSTALAÇÃO. AF_12/2014</v>
          </cell>
          <cell r="F1581" t="str">
            <v>UN</v>
          </cell>
          <cell r="G1581" t="str">
            <v/>
          </cell>
          <cell r="I1581">
            <v>7.7584045459999986</v>
          </cell>
        </row>
        <row r="1582">
          <cell r="D1582">
            <v>88248</v>
          </cell>
          <cell r="E1582" t="str">
            <v>AUXILIAR DE ENCANADOR OU BOMBEIRO HIDRÁULICO COM ENCARGOS COMPLEMENTARES</v>
          </cell>
          <cell r="F1582" t="str">
            <v>H</v>
          </cell>
          <cell r="G1582">
            <v>0.107</v>
          </cell>
          <cell r="H1582">
            <v>20.132683999999998</v>
          </cell>
          <cell r="I1582">
            <v>2.1541971879999995</v>
          </cell>
        </row>
        <row r="1583">
          <cell r="D1583">
            <v>88267</v>
          </cell>
          <cell r="E1583" t="str">
            <v>ENCANADOR OU BOMBEIRO HIDRÁULICO COM ENCARGOS COMPLEMENTARES</v>
          </cell>
          <cell r="F1583" t="str">
            <v>H</v>
          </cell>
          <cell r="G1583">
            <v>0.107</v>
          </cell>
          <cell r="H1583">
            <v>28.593994000000002</v>
          </cell>
          <cell r="I1583">
            <v>3.0595573580000002</v>
          </cell>
        </row>
        <row r="1584">
          <cell r="D1584">
            <v>122</v>
          </cell>
          <cell r="E1584" t="str">
            <v>ADESIVO PLASTICO PARA PVC, FRASCO COM 850 GR</v>
          </cell>
          <cell r="F1584" t="str">
            <v>UN</v>
          </cell>
          <cell r="G1584">
            <v>8.9999999999999993E-3</v>
          </cell>
          <cell r="H1584" t="str">
            <v>48,14</v>
          </cell>
          <cell r="I1584">
            <v>0.43325999999999998</v>
          </cell>
        </row>
        <row r="1585">
          <cell r="D1585">
            <v>3536</v>
          </cell>
          <cell r="E1585" t="str">
            <v>JOELHO PVC, SOLDAVEL, 90 GRAUS, 32 MM, PARA AGUA FRIA PREDIAL</v>
          </cell>
          <cell r="F1585" t="str">
            <v>UN</v>
          </cell>
          <cell r="G1585">
            <v>1</v>
          </cell>
          <cell r="H1585" t="str">
            <v>1,60</v>
          </cell>
          <cell r="I1585">
            <v>1.6</v>
          </cell>
        </row>
        <row r="1586">
          <cell r="D1586">
            <v>20083</v>
          </cell>
          <cell r="E1586" t="str">
            <v>SOLUCAO LIMPADORA PARA PVC, FRASCO COM 1000 CM3</v>
          </cell>
          <cell r="F1586" t="str">
            <v>UN</v>
          </cell>
          <cell r="G1586">
            <v>1.0999999999999999E-2</v>
          </cell>
          <cell r="H1586" t="str">
            <v>41,81</v>
          </cell>
          <cell r="I1586">
            <v>0.45990999999999999</v>
          </cell>
        </row>
        <row r="1587">
          <cell r="D1587">
            <v>38383</v>
          </cell>
          <cell r="E1587" t="str">
            <v>LIXA D'AGUA EM FOLHA, GRAO 100</v>
          </cell>
          <cell r="F1587" t="str">
            <v>UN</v>
          </cell>
          <cell r="G1587">
            <v>3.5999999999999997E-2</v>
          </cell>
          <cell r="H1587" t="str">
            <v>1,43</v>
          </cell>
          <cell r="I1587">
            <v>5.1479999999999991E-2</v>
          </cell>
        </row>
        <row r="1588">
          <cell r="D1588">
            <v>89368</v>
          </cell>
          <cell r="E1588" t="str">
            <v>JOELHO 45 GRAUS, PVC, SOLDÁVEL, DN 32MM, INSTALADO EM RAMAL OU SUB-RAMAL DE ÁGUA - FORNECIMENTO E INSTALAÇÃO. AF_12/2014</v>
          </cell>
          <cell r="F1588" t="str">
            <v>UN</v>
          </cell>
          <cell r="G1588" t="str">
            <v/>
          </cell>
          <cell r="I1588">
            <v>12.641045362000002</v>
          </cell>
        </row>
        <row r="1589">
          <cell r="D1589">
            <v>88248</v>
          </cell>
          <cell r="E1589" t="str">
            <v>AUXILIAR DE ENCANADOR OU BOMBEIRO HIDRÁULICO COM ENCARGOS COMPLEMENTARES</v>
          </cell>
          <cell r="F1589" t="str">
            <v>H</v>
          </cell>
          <cell r="G1589">
            <v>0.17899999999999999</v>
          </cell>
          <cell r="H1589">
            <v>20.132683999999998</v>
          </cell>
          <cell r="I1589">
            <v>3.6037504359999994</v>
          </cell>
        </row>
        <row r="1590">
          <cell r="D1590">
            <v>88267</v>
          </cell>
          <cell r="E1590" t="str">
            <v>ENCANADOR OU BOMBEIRO HIDRÁULICO COM ENCARGOS COMPLEMENTARES</v>
          </cell>
          <cell r="F1590" t="str">
            <v>H</v>
          </cell>
          <cell r="G1590">
            <v>0.17899999999999999</v>
          </cell>
          <cell r="H1590">
            <v>28.593994000000002</v>
          </cell>
          <cell r="I1590">
            <v>5.1183249260000006</v>
          </cell>
        </row>
        <row r="1591">
          <cell r="D1591">
            <v>122</v>
          </cell>
          <cell r="E1591" t="str">
            <v>ADESIVO PLASTICO PARA PVC, FRASCO COM 850 GR</v>
          </cell>
          <cell r="F1591" t="str">
            <v>UN</v>
          </cell>
          <cell r="G1591">
            <v>8.9999999999999993E-3</v>
          </cell>
          <cell r="H1591" t="str">
            <v>48,14</v>
          </cell>
          <cell r="I1591">
            <v>0.43325999999999998</v>
          </cell>
        </row>
        <row r="1592">
          <cell r="D1592">
            <v>3501</v>
          </cell>
          <cell r="E1592" t="str">
            <v>JOELHO, PVC SOLDAVEL, 45 GRAUS, 32 MM, PARA AGUA FRIA PREDIAL</v>
          </cell>
          <cell r="F1592" t="str">
            <v>UN</v>
          </cell>
          <cell r="G1592">
            <v>1</v>
          </cell>
          <cell r="H1592" t="str">
            <v>2,94</v>
          </cell>
          <cell r="I1592">
            <v>2.94</v>
          </cell>
        </row>
        <row r="1593">
          <cell r="D1593">
            <v>20083</v>
          </cell>
          <cell r="E1593" t="str">
            <v>SOLUCAO LIMPADORA PARA PVC, FRASCO COM 1000 CM3</v>
          </cell>
          <cell r="F1593" t="str">
            <v>UN</v>
          </cell>
          <cell r="G1593">
            <v>1.0999999999999999E-2</v>
          </cell>
          <cell r="H1593" t="str">
            <v>41,81</v>
          </cell>
          <cell r="I1593">
            <v>0.45990999999999999</v>
          </cell>
        </row>
        <row r="1594">
          <cell r="D1594">
            <v>38383</v>
          </cell>
          <cell r="E1594" t="str">
            <v>LIXA D'AGUA EM FOLHA, GRAO 100</v>
          </cell>
          <cell r="F1594" t="str">
            <v>UN</v>
          </cell>
          <cell r="G1594">
            <v>0.06</v>
          </cell>
          <cell r="H1594" t="str">
            <v>1,43</v>
          </cell>
          <cell r="I1594">
            <v>8.5799999999999987E-2</v>
          </cell>
        </row>
        <row r="1595">
          <cell r="D1595">
            <v>89398</v>
          </cell>
          <cell r="E1595" t="str">
            <v>TE, PVC, SOLDÁVEL, DN 32MM, INSTALADO EM RAMAL OU SUB-RAMAL DE ÁGUA - FORNECIMENTO E INSTALAÇÃO. AF_12/2014</v>
          </cell>
          <cell r="F1595" t="str">
            <v>UN</v>
          </cell>
          <cell r="I1595">
            <v>15.688949363999999</v>
          </cell>
        </row>
        <row r="1596">
          <cell r="D1596">
            <v>88248</v>
          </cell>
          <cell r="E1596" t="str">
            <v>AUXILIAR DE ENCANADOR OU BOMBEIRO HIDRÁULICO COM ENCARGOS COMPLEMENTARES</v>
          </cell>
          <cell r="F1596" t="str">
            <v>H</v>
          </cell>
          <cell r="G1596">
            <v>0.23799999999999999</v>
          </cell>
          <cell r="H1596">
            <v>20.132683999999998</v>
          </cell>
          <cell r="I1596">
            <v>4.7915787919999993</v>
          </cell>
        </row>
        <row r="1597">
          <cell r="D1597">
            <v>88267</v>
          </cell>
          <cell r="E1597" t="str">
            <v>ENCANADOR OU BOMBEIRO HIDRÁULICO COM ENCARGOS COMPLEMENTARES</v>
          </cell>
          <cell r="F1597" t="str">
            <v>H</v>
          </cell>
          <cell r="G1597">
            <v>0.23799999999999999</v>
          </cell>
          <cell r="H1597">
            <v>28.593994000000002</v>
          </cell>
          <cell r="I1597">
            <v>6.8053705720000002</v>
          </cell>
        </row>
        <row r="1598">
          <cell r="D1598">
            <v>122</v>
          </cell>
          <cell r="E1598" t="str">
            <v>ADESIVO PLASTICO PARA PVC, FRASCO COM 850 GR</v>
          </cell>
          <cell r="F1598" t="str">
            <v>UN</v>
          </cell>
          <cell r="G1598">
            <v>1.4E-2</v>
          </cell>
          <cell r="H1598" t="str">
            <v>48,14</v>
          </cell>
          <cell r="I1598">
            <v>0.67396</v>
          </cell>
        </row>
        <row r="1599">
          <cell r="D1599">
            <v>7140</v>
          </cell>
          <cell r="E1599" t="str">
            <v>TE SOLDAVEL, PVC, 90 GRAUS, 32 MM, PARA AGUA FRIA PREDIAL (NBR 5648)</v>
          </cell>
          <cell r="F1599" t="str">
            <v>UN</v>
          </cell>
          <cell r="G1599">
            <v>1</v>
          </cell>
          <cell r="H1599" t="str">
            <v>2,58</v>
          </cell>
          <cell r="I1599">
            <v>2.58</v>
          </cell>
        </row>
        <row r="1600">
          <cell r="D1600">
            <v>20083</v>
          </cell>
          <cell r="E1600" t="str">
            <v>SOLUCAO LIMPADORA PARA PVC, FRASCO COM 1000 CM3</v>
          </cell>
          <cell r="F1600" t="str">
            <v>UN</v>
          </cell>
          <cell r="G1600">
            <v>1.7000000000000001E-2</v>
          </cell>
          <cell r="H1600" t="str">
            <v>41,81</v>
          </cell>
          <cell r="I1600">
            <v>0.71077000000000012</v>
          </cell>
        </row>
        <row r="1601">
          <cell r="D1601">
            <v>38383</v>
          </cell>
          <cell r="E1601" t="str">
            <v>LIXA D'AGUA EM FOLHA, GRAO 100</v>
          </cell>
          <cell r="F1601" t="str">
            <v>UN</v>
          </cell>
          <cell r="G1601">
            <v>8.8999999999999996E-2</v>
          </cell>
          <cell r="H1601" t="str">
            <v>1,43</v>
          </cell>
          <cell r="I1601">
            <v>0.12726999999999999</v>
          </cell>
        </row>
        <row r="1602">
          <cell r="D1602">
            <v>7777</v>
          </cell>
          <cell r="E1602" t="str">
            <v>TUBO COBRE FLEXIVEL APARENTE, JUNTA SOLDADAS, D= 1/4" (6,35mm)</v>
          </cell>
          <cell r="F1602" t="str">
            <v>M</v>
          </cell>
          <cell r="I1602">
            <v>12.997487599999999</v>
          </cell>
        </row>
        <row r="1603">
          <cell r="D1603">
            <v>1704</v>
          </cell>
          <cell r="E1603" t="str">
            <v>PASTA P/ SOLDAR</v>
          </cell>
          <cell r="F1603" t="str">
            <v>KG</v>
          </cell>
          <cell r="G1603">
            <v>1E-3</v>
          </cell>
          <cell r="H1603">
            <v>7.58</v>
          </cell>
          <cell r="I1603">
            <v>7.5799999999999999E-3</v>
          </cell>
        </row>
        <row r="1604">
          <cell r="D1604">
            <v>2023</v>
          </cell>
          <cell r="E1604" t="str">
            <v>SOLDA BRANCA PREPARADA 30/70</v>
          </cell>
          <cell r="F1604" t="str">
            <v>KG</v>
          </cell>
          <cell r="G1604">
            <v>1E-3</v>
          </cell>
          <cell r="H1604">
            <v>20.079999999999998</v>
          </cell>
          <cell r="I1604">
            <v>2.0079999999999997E-2</v>
          </cell>
        </row>
        <row r="1605">
          <cell r="D1605">
            <v>7463</v>
          </cell>
          <cell r="E1605" t="str">
            <v>TUBO DE COBRE FLEXIVEL D= 1/4" - 6,35MM, E= 1MM (0,123 KG/M)</v>
          </cell>
          <cell r="F1605" t="str">
            <v>M</v>
          </cell>
          <cell r="G1605">
            <v>1.01</v>
          </cell>
          <cell r="H1605">
            <v>8.34</v>
          </cell>
          <cell r="I1605">
            <v>8.4233999999999991</v>
          </cell>
        </row>
        <row r="1606">
          <cell r="D1606">
            <v>88267</v>
          </cell>
          <cell r="E1606" t="str">
            <v>ENCANADOR OU BOMBEIRO HIDRÁULICO COM ENCARGOS COMPLEMENTARES</v>
          </cell>
          <cell r="F1606" t="str">
            <v>H</v>
          </cell>
          <cell r="G1606">
            <v>0.1</v>
          </cell>
          <cell r="H1606">
            <v>28.593994000000002</v>
          </cell>
          <cell r="I1606">
            <v>2.8593994000000005</v>
          </cell>
        </row>
        <row r="1607">
          <cell r="D1607">
            <v>88316</v>
          </cell>
          <cell r="E1607" t="str">
            <v>SERVENTE COM ENCARGOS COMPLEMENTARES</v>
          </cell>
          <cell r="F1607" t="str">
            <v>H</v>
          </cell>
          <cell r="G1607">
            <v>0.1</v>
          </cell>
          <cell r="H1607">
            <v>16.870282</v>
          </cell>
          <cell r="I1607">
            <v>1.6870282000000001</v>
          </cell>
        </row>
        <row r="1608">
          <cell r="D1608">
            <v>11504</v>
          </cell>
          <cell r="E1608" t="str">
            <v>TUBO COBRE FLEXIVEL APARENTE, JUNTA SOLDADAS, D= 1/2"(12,7mm)</v>
          </cell>
          <cell r="F1608" t="str">
            <v>M</v>
          </cell>
          <cell r="I1608">
            <v>21.417194364</v>
          </cell>
        </row>
        <row r="1609">
          <cell r="D1609">
            <v>1704</v>
          </cell>
          <cell r="E1609" t="str">
            <v>PASTA P/ SOLDAR</v>
          </cell>
          <cell r="F1609" t="str">
            <v>KG</v>
          </cell>
          <cell r="G1609">
            <v>1E-3</v>
          </cell>
          <cell r="H1609">
            <v>7.58</v>
          </cell>
          <cell r="I1609">
            <v>7.5799999999999999E-3</v>
          </cell>
        </row>
        <row r="1610">
          <cell r="D1610">
            <v>2023</v>
          </cell>
          <cell r="E1610" t="str">
            <v>SOLDA BRANCA PREPARADA 30/70</v>
          </cell>
          <cell r="F1610" t="str">
            <v>KG</v>
          </cell>
          <cell r="G1610">
            <v>1E-3</v>
          </cell>
          <cell r="H1610">
            <v>20.079999999999998</v>
          </cell>
          <cell r="I1610">
            <v>2.0079999999999997E-2</v>
          </cell>
        </row>
        <row r="1611">
          <cell r="D1611">
            <v>7465</v>
          </cell>
          <cell r="E1611" t="str">
            <v>Tubo de cobre flexível Ø 1/2" - 12,7mm, e= 1mm</v>
          </cell>
          <cell r="F1611" t="str">
            <v>M</v>
          </cell>
          <cell r="G1611">
            <v>1.1000000000000001</v>
          </cell>
          <cell r="H1611">
            <v>13.7</v>
          </cell>
          <cell r="I1611">
            <v>15.07</v>
          </cell>
        </row>
        <row r="1612">
          <cell r="D1612">
            <v>88267</v>
          </cell>
          <cell r="E1612" t="str">
            <v>ENCANADOR OU BOMBEIRO HIDRÁULICO COM ENCARGOS COMPLEMENTARES</v>
          </cell>
          <cell r="F1612" t="str">
            <v>H</v>
          </cell>
          <cell r="G1612">
            <v>0.13900000000000001</v>
          </cell>
          <cell r="H1612">
            <v>28.593994000000002</v>
          </cell>
          <cell r="I1612">
            <v>3.9745651660000005</v>
          </cell>
        </row>
        <row r="1613">
          <cell r="D1613">
            <v>88316</v>
          </cell>
          <cell r="E1613" t="str">
            <v>SERVENTE COM ENCARGOS COMPLEMENTARES</v>
          </cell>
          <cell r="F1613" t="str">
            <v>H</v>
          </cell>
          <cell r="G1613">
            <v>0.13900000000000001</v>
          </cell>
          <cell r="H1613">
            <v>16.870282</v>
          </cell>
          <cell r="I1613">
            <v>2.3449691980000003</v>
          </cell>
        </row>
        <row r="1614">
          <cell r="D1614" t="str">
            <v>COMP 032</v>
          </cell>
          <cell r="E1614" t="str">
            <v>ESPUMA  ISOLANTE PARA TUBO 1/4"</v>
          </cell>
          <cell r="F1614" t="str">
            <v>M</v>
          </cell>
          <cell r="I1614">
            <v>5.7464276000000005</v>
          </cell>
        </row>
        <row r="1615">
          <cell r="D1615">
            <v>8145</v>
          </cell>
          <cell r="E1615" t="str">
            <v>Isolamento esponjoso elastomérico para tubo de cobre 1/4"</v>
          </cell>
          <cell r="F1615" t="str">
            <v>M</v>
          </cell>
          <cell r="G1615">
            <v>1</v>
          </cell>
          <cell r="H1615">
            <v>1.2</v>
          </cell>
          <cell r="I1615">
            <v>1.2</v>
          </cell>
        </row>
        <row r="1616">
          <cell r="D1616">
            <v>88267</v>
          </cell>
          <cell r="E1616" t="str">
            <v>ENCANADOR OU BOMBEIRO HIDRÁULICO COM ENCARGOS COMPLEMENTARES</v>
          </cell>
          <cell r="F1616" t="str">
            <v>H</v>
          </cell>
          <cell r="G1616">
            <v>0.1</v>
          </cell>
          <cell r="H1616">
            <v>28.593994000000002</v>
          </cell>
          <cell r="I1616">
            <v>2.8593994000000005</v>
          </cell>
        </row>
        <row r="1617">
          <cell r="D1617">
            <v>88316</v>
          </cell>
          <cell r="E1617" t="str">
            <v>SERVENTE COM ENCARGOS COMPLEMENTARES</v>
          </cell>
          <cell r="F1617" t="str">
            <v>H</v>
          </cell>
          <cell r="G1617">
            <v>0.1</v>
          </cell>
          <cell r="H1617">
            <v>16.870282</v>
          </cell>
          <cell r="I1617">
            <v>1.6870282000000001</v>
          </cell>
        </row>
        <row r="1618">
          <cell r="D1618" t="str">
            <v>COMP 033</v>
          </cell>
          <cell r="E1618" t="str">
            <v>ESPUMA  ISOLANTE PARA TUBO 1/2"</v>
          </cell>
          <cell r="F1618" t="str">
            <v>M</v>
          </cell>
          <cell r="I1618">
            <v>6.5464276000000012</v>
          </cell>
        </row>
        <row r="1619">
          <cell r="D1619">
            <v>8147</v>
          </cell>
          <cell r="E1619" t="str">
            <v>Isolamento esponjoso elastomérico para tubo de cobre 1/2"</v>
          </cell>
          <cell r="F1619" t="str">
            <v>M</v>
          </cell>
          <cell r="G1619">
            <v>1</v>
          </cell>
          <cell r="H1619">
            <v>2</v>
          </cell>
          <cell r="I1619">
            <v>2</v>
          </cell>
        </row>
        <row r="1620">
          <cell r="D1620">
            <v>88267</v>
          </cell>
          <cell r="E1620" t="str">
            <v>ENCANADOR OU BOMBEIRO HIDRÁULICO COM ENCARGOS COMPLEMENTARES</v>
          </cell>
          <cell r="F1620" t="str">
            <v>H</v>
          </cell>
          <cell r="G1620">
            <v>0.1</v>
          </cell>
          <cell r="H1620">
            <v>28.593994000000002</v>
          </cell>
          <cell r="I1620">
            <v>2.8593994000000005</v>
          </cell>
        </row>
        <row r="1621">
          <cell r="D1621">
            <v>88316</v>
          </cell>
          <cell r="E1621" t="str">
            <v>SERVENTE COM ENCARGOS COMPLEMENTARES</v>
          </cell>
          <cell r="F1621" t="str">
            <v>H</v>
          </cell>
          <cell r="G1621">
            <v>0.1</v>
          </cell>
          <cell r="H1621">
            <v>16.870282</v>
          </cell>
          <cell r="I1621">
            <v>1.6870282000000001</v>
          </cell>
        </row>
        <row r="1622">
          <cell r="D1622">
            <v>89357</v>
          </cell>
          <cell r="E1622" t="str">
            <v>TUBO, PVC, SOLDÁVEL, DN 32MM, INSTALADO EM RAMAL OU SUB-RAMAL DE ÁGUA - FORNECIMENTO E INSTALAÇÃO. AF_12/2014</v>
          </cell>
          <cell r="F1622" t="str">
            <v>M</v>
          </cell>
          <cell r="I1622">
            <v>27.66581832</v>
          </cell>
        </row>
        <row r="1623">
          <cell r="D1623">
            <v>88248</v>
          </cell>
          <cell r="E1623" t="str">
            <v>AUXILIAR DE NECANADOR OU BOMBEIRO HIDRAULICO COM ENCARGOS COMPLEMENTARES</v>
          </cell>
          <cell r="F1623" t="str">
            <v>H</v>
          </cell>
          <cell r="G1623">
            <v>0.44</v>
          </cell>
          <cell r="H1623">
            <v>20.132683999999998</v>
          </cell>
          <cell r="I1623">
            <v>8.8583809599999999</v>
          </cell>
        </row>
        <row r="1624">
          <cell r="D1624">
            <v>88267</v>
          </cell>
          <cell r="E1624" t="str">
            <v>ENCANADOR OU BOMBEIRO HIDRÁULICO COM ENCARGOS COMPLEMENTARES</v>
          </cell>
          <cell r="F1624" t="str">
            <v>H</v>
          </cell>
          <cell r="G1624">
            <v>0.44</v>
          </cell>
          <cell r="H1624">
            <v>28.593994000000002</v>
          </cell>
          <cell r="I1624">
            <v>12.58135736</v>
          </cell>
        </row>
        <row r="1625">
          <cell r="D1625">
            <v>9869</v>
          </cell>
          <cell r="E1625" t="str">
            <v>TUBO PVC, SOLDÁVEL, DN 32MM, ÁGUA FRIA (NBR- 5648)</v>
          </cell>
          <cell r="F1625" t="str">
            <v>M</v>
          </cell>
          <cell r="G1625">
            <v>1.0609999999999999</v>
          </cell>
          <cell r="H1625" t="str">
            <v>5,67</v>
          </cell>
          <cell r="I1625">
            <v>6.0158699999999996</v>
          </cell>
        </row>
        <row r="1626">
          <cell r="D1626">
            <v>38383</v>
          </cell>
          <cell r="E1626" t="str">
            <v>LIXA D' AGUA EM FOLHA, GRAO 100</v>
          </cell>
          <cell r="F1626" t="str">
            <v>UN</v>
          </cell>
          <cell r="G1626">
            <v>0.14699999999999999</v>
          </cell>
          <cell r="H1626" t="str">
            <v>1,43</v>
          </cell>
          <cell r="I1626">
            <v>0.21020999999999998</v>
          </cell>
        </row>
        <row r="1627">
          <cell r="E1627" t="str">
            <v>LOUÇAS E METAIS</v>
          </cell>
        </row>
        <row r="1628">
          <cell r="D1628" t="str">
            <v>COMP 034</v>
          </cell>
          <cell r="E1628" t="str">
            <v>ANEL DE VEDAÇÃO PARA VASO SANITÁRIO</v>
          </cell>
          <cell r="F1628" t="str">
            <v>UN</v>
          </cell>
          <cell r="I1628">
            <v>1.41</v>
          </cell>
        </row>
        <row r="1629">
          <cell r="D1629">
            <v>11393</v>
          </cell>
          <cell r="E1629" t="str">
            <v>ANEL VEDAÇÃO PVC, 100MM, PARA SAIDA VASO SANITARIO</v>
          </cell>
          <cell r="F1629" t="str">
            <v>UN</v>
          </cell>
          <cell r="G1629">
            <v>1</v>
          </cell>
          <cell r="H1629">
            <v>1.41</v>
          </cell>
          <cell r="I1629">
            <v>1.41</v>
          </cell>
        </row>
        <row r="1630">
          <cell r="D1630">
            <v>11961</v>
          </cell>
          <cell r="E1630" t="str">
            <v>ALARME BANHEIRO PNE DEFICIENTE FISICO CONFORME NBR 9050 COM ACIONADOR</v>
          </cell>
          <cell r="F1630" t="str">
            <v>UN</v>
          </cell>
          <cell r="I1630">
            <v>467.72892692000005</v>
          </cell>
        </row>
        <row r="1631">
          <cell r="D1631">
            <v>12838</v>
          </cell>
          <cell r="E1631" t="str">
            <v>ALARME BANHEIRO PNE DEFICIENTE FISICO CONFORME NBR 9050 COM ACIONADOR</v>
          </cell>
          <cell r="F1631" t="str">
            <v>UN</v>
          </cell>
          <cell r="G1631">
            <v>1</v>
          </cell>
          <cell r="H1631">
            <v>460</v>
          </cell>
          <cell r="I1631">
            <v>460</v>
          </cell>
        </row>
        <row r="1632">
          <cell r="D1632">
            <v>88264</v>
          </cell>
          <cell r="E1632" t="str">
            <v>ELETRICISTA COM ENCARGOS COMPLEMENTARES</v>
          </cell>
          <cell r="F1632" t="str">
            <v>H</v>
          </cell>
          <cell r="G1632">
            <v>0.17</v>
          </cell>
          <cell r="H1632">
            <v>28.593994000000002</v>
          </cell>
          <cell r="I1632">
            <v>4.8609789800000005</v>
          </cell>
        </row>
        <row r="1633">
          <cell r="D1633">
            <v>88316</v>
          </cell>
          <cell r="E1633" t="str">
            <v>SERVENTE COM ENCARGOS COMPLEMENTARES</v>
          </cell>
          <cell r="F1633" t="str">
            <v>H</v>
          </cell>
          <cell r="G1633">
            <v>0.17</v>
          </cell>
          <cell r="H1633">
            <v>16.870282</v>
          </cell>
          <cell r="I1633">
            <v>2.8679479400000001</v>
          </cell>
        </row>
        <row r="1634">
          <cell r="D1634">
            <v>7761</v>
          </cell>
          <cell r="E1634" t="str">
            <v>BARRA DE APOIO EM INOX DIAM. 40MM - 85CM</v>
          </cell>
          <cell r="F1634" t="str">
            <v>UN</v>
          </cell>
          <cell r="I1634">
            <v>447.1848182</v>
          </cell>
        </row>
        <row r="1635">
          <cell r="D1635">
            <v>7387</v>
          </cell>
          <cell r="E1635" t="str">
            <v>BARRA DE APOIO PARA SANITÁRIOS DE DEFICIENTES FÍSICOS, DECA 2310 EBR, L=90 CM, OU SIMILAR</v>
          </cell>
          <cell r="F1635" t="str">
            <v>UN</v>
          </cell>
          <cell r="G1635">
            <v>1</v>
          </cell>
          <cell r="H1635">
            <v>439.13</v>
          </cell>
          <cell r="I1635">
            <v>439.13</v>
          </cell>
        </row>
        <row r="1636">
          <cell r="D1636">
            <v>88309</v>
          </cell>
          <cell r="E1636" t="str">
            <v>PEDRFEIRO COM ENCARGOS COMPLEMENTARES</v>
          </cell>
          <cell r="F1636" t="str">
            <v>H</v>
          </cell>
          <cell r="G1636">
            <v>0.3</v>
          </cell>
          <cell r="H1636">
            <v>26.849394</v>
          </cell>
          <cell r="I1636">
            <v>8.0548181999999997</v>
          </cell>
        </row>
        <row r="1637">
          <cell r="D1637">
            <v>95471</v>
          </cell>
          <cell r="E1637" t="str">
            <v>VASO SANITARIO SIFONADO CONVENCIONAL PARA PCD SEM FURO FRONTAL COM  LOUÇA BRANCA SEM ASSENTO -  FORNECIMENTO E INSTALAÇÃO. AF_10/2016</v>
          </cell>
          <cell r="F1637" t="str">
            <v>UN</v>
          </cell>
          <cell r="G1637" t="str">
            <v/>
          </cell>
          <cell r="I1637">
            <v>605.39991740000005</v>
          </cell>
        </row>
        <row r="1638">
          <cell r="D1638">
            <v>88267</v>
          </cell>
          <cell r="E1638" t="str">
            <v>ENCANADOR OU BOMBEIRO HIDRÁULICO COM ENCARGOS COMPLEMENTARES</v>
          </cell>
          <cell r="F1638" t="str">
            <v>H</v>
          </cell>
          <cell r="G1638">
            <v>0.78</v>
          </cell>
          <cell r="H1638">
            <v>28.593994000000002</v>
          </cell>
          <cell r="I1638">
            <v>22.303315320000003</v>
          </cell>
        </row>
        <row r="1639">
          <cell r="D1639">
            <v>88316</v>
          </cell>
          <cell r="E1639" t="str">
            <v>SERVENTE COM ENCARGOS COMPLEMENTARES</v>
          </cell>
          <cell r="F1639" t="str">
            <v>H</v>
          </cell>
          <cell r="G1639">
            <v>0.44</v>
          </cell>
          <cell r="H1639">
            <v>16.870282</v>
          </cell>
          <cell r="I1639">
            <v>7.4229240799999996</v>
          </cell>
        </row>
        <row r="1640">
          <cell r="D1640">
            <v>4384</v>
          </cell>
          <cell r="E1640" t="str">
            <v>PARAFUSO NIQUELADO COM ACABAMENTO CROMADO PARA FIXAR PECA SANITARIA, INCLUI PORCA CEGA, ARRUELA E BUCHA DE NYLON TAMANHO S-10</v>
          </cell>
          <cell r="F1640" t="str">
            <v>UN</v>
          </cell>
          <cell r="G1640">
            <v>2</v>
          </cell>
          <cell r="H1640" t="str">
            <v>9,14</v>
          </cell>
          <cell r="I1640">
            <v>18.28</v>
          </cell>
        </row>
        <row r="1641">
          <cell r="D1641">
            <v>6138</v>
          </cell>
          <cell r="E1641" t="str">
            <v>VEDACAO PVC, 100 MM, PARA SAIDA VASO SANITARIO</v>
          </cell>
          <cell r="F1641" t="str">
            <v>UN</v>
          </cell>
          <cell r="G1641">
            <v>1</v>
          </cell>
          <cell r="H1641" t="str">
            <v>1,59</v>
          </cell>
          <cell r="I1641">
            <v>1.59</v>
          </cell>
        </row>
        <row r="1642">
          <cell r="D1642">
            <v>36520</v>
          </cell>
          <cell r="E1642" t="str">
            <v>BACIA SANITARIA (VASO) CONVENCIONAL PARA PCD SEM FURO FRONTAL, DE LOUCA BRANCA, SEM ASSENTO</v>
          </cell>
          <cell r="F1642" t="str">
            <v>UN</v>
          </cell>
          <cell r="G1642">
            <v>1</v>
          </cell>
          <cell r="H1642" t="str">
            <v>547,78</v>
          </cell>
          <cell r="I1642">
            <v>547.78</v>
          </cell>
        </row>
        <row r="1643">
          <cell r="D1643">
            <v>37329</v>
          </cell>
          <cell r="E1643" t="str">
            <v>REJUNTE EPOXI BRANCO</v>
          </cell>
          <cell r="F1643" t="str">
            <v>KG</v>
          </cell>
          <cell r="G1643">
            <v>0.1469</v>
          </cell>
          <cell r="H1643" t="str">
            <v>54,62</v>
          </cell>
          <cell r="I1643">
            <v>8.0236780000000003</v>
          </cell>
        </row>
        <row r="1644">
          <cell r="D1644">
            <v>86888</v>
          </cell>
          <cell r="E1644" t="str">
            <v>VASO SANITÁRIO SIFONADO COM CAIXA ACOPLADA LOUÇA BRANCA - FORNECIMENTO E INSTALAÇÃO. AF_12/2013</v>
          </cell>
          <cell r="F1644" t="str">
            <v>UN</v>
          </cell>
          <cell r="G1644" t="str">
            <v/>
          </cell>
          <cell r="I1644">
            <v>350.77991740000004</v>
          </cell>
        </row>
        <row r="1645">
          <cell r="D1645">
            <v>88267</v>
          </cell>
          <cell r="E1645" t="str">
            <v>ENCANADOR OU BOMBEIRO HIDRÁULICO COM ENCARGOS COMPLEMENTARES</v>
          </cell>
          <cell r="F1645" t="str">
            <v>H</v>
          </cell>
          <cell r="G1645">
            <v>0.78</v>
          </cell>
          <cell r="H1645">
            <v>28.593994000000002</v>
          </cell>
          <cell r="I1645">
            <v>22.303315320000003</v>
          </cell>
        </row>
        <row r="1646">
          <cell r="D1646">
            <v>88316</v>
          </cell>
          <cell r="E1646" t="str">
            <v>SERVENTE COM ENCARGOS COMPLEMENTARES</v>
          </cell>
          <cell r="F1646" t="str">
            <v>H</v>
          </cell>
          <cell r="G1646">
            <v>0.44</v>
          </cell>
          <cell r="H1646">
            <v>16.870282</v>
          </cell>
          <cell r="I1646">
            <v>7.4229240799999996</v>
          </cell>
        </row>
        <row r="1647">
          <cell r="D1647">
            <v>4384</v>
          </cell>
          <cell r="E1647" t="str">
            <v>PARAFUSO NIQUELADO COM ACABAMENTO CROMADO PARA FIXAR PECA SANITARIA, INCLUI PORCA CEGA, ARRUELA E BUCHA DE NYLON TAMANHO S-10</v>
          </cell>
          <cell r="F1647" t="str">
            <v>UN</v>
          </cell>
          <cell r="G1647">
            <v>2</v>
          </cell>
          <cell r="H1647" t="str">
            <v>9,14</v>
          </cell>
          <cell r="I1647">
            <v>18.28</v>
          </cell>
        </row>
        <row r="1648">
          <cell r="D1648">
            <v>6138</v>
          </cell>
          <cell r="E1648" t="str">
            <v>VEDACAO PVC, 100 MM, PARA SAIDA VASO SANITARIO</v>
          </cell>
          <cell r="F1648" t="str">
            <v>UN</v>
          </cell>
          <cell r="G1648">
            <v>1</v>
          </cell>
          <cell r="H1648" t="str">
            <v>1,59</v>
          </cell>
          <cell r="I1648">
            <v>1.59</v>
          </cell>
        </row>
        <row r="1649">
          <cell r="D1649">
            <v>10422</v>
          </cell>
          <cell r="E1649" t="str">
            <v>BACIA SANITARIA (VASO) COM CAIXA ACOPLADA, DE LOUCA BRANCA</v>
          </cell>
          <cell r="F1649" t="str">
            <v>UN</v>
          </cell>
          <cell r="G1649">
            <v>1</v>
          </cell>
          <cell r="H1649" t="str">
            <v>293,16</v>
          </cell>
          <cell r="I1649">
            <v>293.16000000000003</v>
          </cell>
        </row>
        <row r="1650">
          <cell r="D1650">
            <v>37329</v>
          </cell>
          <cell r="E1650" t="str">
            <v>REJUNTE EPOXI BRANCO</v>
          </cell>
          <cell r="F1650" t="str">
            <v>KG</v>
          </cell>
          <cell r="G1650">
            <v>0.1469</v>
          </cell>
          <cell r="H1650" t="str">
            <v>54,62</v>
          </cell>
          <cell r="I1650">
            <v>8.0236780000000003</v>
          </cell>
        </row>
        <row r="1651">
          <cell r="D1651">
            <v>10810</v>
          </cell>
          <cell r="E1651" t="str">
            <v>BANCADA EM AÇO INOX INOXIDAVEL 304, ACABAMENTO POLIDO, INCLUSIVE RODOPIA H= 7CM</v>
          </cell>
          <cell r="F1651" t="str">
            <v>M2</v>
          </cell>
          <cell r="G1651" t="str">
            <v/>
          </cell>
          <cell r="I1651">
            <v>1062.69920252</v>
          </cell>
        </row>
        <row r="1652">
          <cell r="D1652">
            <v>11667</v>
          </cell>
          <cell r="E1652" t="str">
            <v>BANCADA EM CHAPA INOX - 304, LISA, POLIDA OU ESCOVADA</v>
          </cell>
          <cell r="F1652" t="str">
            <v>M2</v>
          </cell>
          <cell r="G1652">
            <v>1</v>
          </cell>
          <cell r="H1652">
            <v>914.71</v>
          </cell>
          <cell r="I1652">
            <v>914.71</v>
          </cell>
        </row>
        <row r="1653">
          <cell r="D1653">
            <v>88309</v>
          </cell>
          <cell r="E1653" t="str">
            <v>PEDREIRO COM ENCARGOS COMPLEMENTARES</v>
          </cell>
          <cell r="F1653" t="str">
            <v>H</v>
          </cell>
          <cell r="G1653">
            <v>2.77</v>
          </cell>
          <cell r="H1653">
            <v>26.849394</v>
          </cell>
          <cell r="I1653">
            <v>74.372821380000005</v>
          </cell>
        </row>
        <row r="1654">
          <cell r="D1654">
            <v>88316</v>
          </cell>
          <cell r="E1654" t="str">
            <v>SERVENTE COM ENCARGOS COMPLEMENTARES</v>
          </cell>
          <cell r="F1654" t="str">
            <v>H</v>
          </cell>
          <cell r="G1654">
            <v>2.77</v>
          </cell>
          <cell r="H1654">
            <v>16.870282</v>
          </cell>
          <cell r="I1654">
            <v>46.730681140000002</v>
          </cell>
        </row>
        <row r="1655">
          <cell r="D1655">
            <v>125</v>
          </cell>
          <cell r="E1655" t="str">
            <v>CONCRETO SIMPLES FCK= 15MPA (B1/B2), FABRICADO NA OBRA, SEM LANÇAMENTO E ADENSAMENTO</v>
          </cell>
          <cell r="F1655" t="str">
            <v>M3</v>
          </cell>
          <cell r="G1655">
            <v>0.03</v>
          </cell>
          <cell r="H1655">
            <v>323.27</v>
          </cell>
          <cell r="I1655">
            <v>9.6980999999999984</v>
          </cell>
        </row>
        <row r="1656">
          <cell r="D1656">
            <v>7692</v>
          </cell>
          <cell r="E1656" t="str">
            <v>LANÇAMENTO DE CONCRETO SIMPLES FABRICADO NA OBRA, INCLUSIVE ADENSAMENTO E ACABAMENTO EM PEÇAS DE SUPERESTRUTURA</v>
          </cell>
          <cell r="F1656" t="str">
            <v>M3</v>
          </cell>
          <cell r="G1656">
            <v>0.03</v>
          </cell>
          <cell r="H1656">
            <v>32.92</v>
          </cell>
          <cell r="I1656">
            <v>0.98760000000000003</v>
          </cell>
        </row>
        <row r="1657">
          <cell r="D1657">
            <v>141</v>
          </cell>
          <cell r="E1657" t="str">
            <v>AÇO CA - 60 Ø 4,2 A 9,5 MM, INCLUSIVE CORTE, DOBRAGEM, MONTAGEM E COLOCAÇÃO DE FERRAGENS NAS FORMAS, PARA SUPERESTRUTURAS E FUNDAÇÕES</v>
          </cell>
          <cell r="F1657" t="str">
            <v>KG</v>
          </cell>
          <cell r="G1657">
            <v>2.7</v>
          </cell>
          <cell r="H1657">
            <v>6</v>
          </cell>
          <cell r="I1657">
            <v>16.200000000000003</v>
          </cell>
        </row>
        <row r="1658">
          <cell r="D1658">
            <v>8135</v>
          </cell>
          <cell r="E1658" t="str">
            <v>BANCADA EM AÇO INOX - 304, DIMENSÕES 1,55 X 0,60M C/ 01 CUBA 80X50X40CM, RODOPIA 10CM, CONCRETADA, INCLUSIVE VALVULA E SIFÃO CROMADOS, EXCLUSIVE TORNEIRA</v>
          </cell>
          <cell r="F1658" t="str">
            <v>UN</v>
          </cell>
          <cell r="G1658" t="str">
            <v/>
          </cell>
          <cell r="I1658">
            <v>2325.3588743999994</v>
          </cell>
        </row>
        <row r="1659">
          <cell r="D1659">
            <v>2016</v>
          </cell>
          <cell r="E1659" t="str">
            <v>SIFÃO PARA PIA DE COZINHA, DECA 1680, ACABAMENTO CROMADO 1 1/2 X 1 1/2 OU SIMILAR</v>
          </cell>
          <cell r="F1659" t="str">
            <v>UN</v>
          </cell>
          <cell r="G1659">
            <v>1</v>
          </cell>
          <cell r="H1659">
            <v>180</v>
          </cell>
          <cell r="I1659">
            <v>180</v>
          </cell>
        </row>
        <row r="1660">
          <cell r="D1660">
            <v>8166</v>
          </cell>
          <cell r="E1660" t="str">
            <v>BANCADA EM CHAPA INOX - 304, DIMENSÕES 1,55 X 0,60M, C/01 CUBA 80X50X40CM, RODOPIA 10CM, POLIDA OU ESCOVADA</v>
          </cell>
          <cell r="F1660" t="str">
            <v>UN</v>
          </cell>
          <cell r="G1660">
            <v>1</v>
          </cell>
          <cell r="H1660">
            <v>1971.51</v>
          </cell>
          <cell r="I1660">
            <v>1971.51</v>
          </cell>
        </row>
        <row r="1661">
          <cell r="D1661">
            <v>88267</v>
          </cell>
          <cell r="E1661" t="str">
            <v>ENCANADOR OU BOMBEIRO HIDRÁULICO COM ENCARGOS COMPLEMENTARES</v>
          </cell>
          <cell r="F1661" t="str">
            <v>H</v>
          </cell>
          <cell r="G1661">
            <v>2</v>
          </cell>
          <cell r="H1661">
            <v>28.593994000000002</v>
          </cell>
          <cell r="I1661">
            <v>57.187988000000004</v>
          </cell>
        </row>
        <row r="1662">
          <cell r="D1662">
            <v>88309</v>
          </cell>
          <cell r="E1662" t="str">
            <v>PEDREIRO COM ENCARGOS COMPLEMENTARES</v>
          </cell>
          <cell r="F1662" t="str">
            <v>H</v>
          </cell>
          <cell r="G1662">
            <v>1.65</v>
          </cell>
          <cell r="H1662">
            <v>26.849394</v>
          </cell>
          <cell r="I1662">
            <v>44.301500099999998</v>
          </cell>
        </row>
        <row r="1663">
          <cell r="D1663">
            <v>88316</v>
          </cell>
          <cell r="E1663" t="str">
            <v>SERVENTE COM ENCARGOS COMPLEMENTARES</v>
          </cell>
          <cell r="F1663" t="str">
            <v>H</v>
          </cell>
          <cell r="G1663">
            <v>1.65</v>
          </cell>
          <cell r="H1663">
            <v>16.870282</v>
          </cell>
          <cell r="I1663">
            <v>27.835965299999998</v>
          </cell>
        </row>
        <row r="1664">
          <cell r="D1664">
            <v>6157</v>
          </cell>
          <cell r="E1664" t="str">
            <v>VALVULA EM METAL CROMADO PARA PIA AMERICANA 3.1/2 X 1.1/2"</v>
          </cell>
          <cell r="F1664" t="str">
            <v>UN</v>
          </cell>
          <cell r="G1664">
            <v>1</v>
          </cell>
          <cell r="H1664" t="str">
            <v>32,20</v>
          </cell>
          <cell r="I1664">
            <v>32.200000000000003</v>
          </cell>
        </row>
        <row r="1665">
          <cell r="D1665">
            <v>125</v>
          </cell>
          <cell r="E1665" t="str">
            <v>CONCRETO SIMPLES FCK= 15MPA (B1/B2), FABRICADO NA OBRA, SEM LANÇAMENTO E ADENSAMENTO</v>
          </cell>
          <cell r="F1665" t="str">
            <v>M3</v>
          </cell>
          <cell r="G1665">
            <v>1.5900000000000001E-2</v>
          </cell>
          <cell r="H1665">
            <v>323.27</v>
          </cell>
          <cell r="I1665">
            <v>5.1399929999999996</v>
          </cell>
        </row>
        <row r="1666">
          <cell r="D1666">
            <v>7692</v>
          </cell>
          <cell r="E1666" t="str">
            <v>LANÇAMENTO DE CONCRETO SIMPLES FABRICADO NA OBRA, INCLUSIVE ADENSAMENTO E ACABAMENTO EM PEÇAS DE SUPERESTRUTURA</v>
          </cell>
          <cell r="F1666" t="str">
            <v>M3</v>
          </cell>
          <cell r="G1666">
            <v>1.5900000000000001E-2</v>
          </cell>
          <cell r="H1666">
            <v>32.92</v>
          </cell>
          <cell r="I1666">
            <v>0.523428</v>
          </cell>
        </row>
        <row r="1667">
          <cell r="D1667">
            <v>141</v>
          </cell>
          <cell r="E1667" t="str">
            <v>AÇO CA - 60 Ø 4,2 A 9,5 MM, INCLUSIVE CORTE, DOBRAGEM, MONTAGEM E COLOCAÇÃO DE FERRAGENS NAS FORMAS, PARA SUPERESTRUTURAS E FUNDAÇÕES</v>
          </cell>
          <cell r="F1667" t="str">
            <v>KG</v>
          </cell>
          <cell r="G1667">
            <v>1.1100000000000001</v>
          </cell>
          <cell r="H1667">
            <v>6</v>
          </cell>
          <cell r="I1667">
            <v>6.66</v>
          </cell>
        </row>
        <row r="1668">
          <cell r="D1668">
            <v>3708</v>
          </cell>
          <cell r="E1668" t="str">
            <v>CABIDE EM AÇO INOX, DECA 2060 C40, ACABAMENTO CROMADO OU SIMILAR</v>
          </cell>
          <cell r="F1668" t="str">
            <v>UN</v>
          </cell>
          <cell r="I1668">
            <v>111.69457580000001</v>
          </cell>
        </row>
        <row r="1669">
          <cell r="D1669">
            <v>2899</v>
          </cell>
          <cell r="E1669" t="str">
            <v>CABIDE EM AÇO INOX, DECA 2060 C40, ACABAMENTO CROMADO OU SIMILAR</v>
          </cell>
          <cell r="F1669" t="str">
            <v>UN</v>
          </cell>
          <cell r="G1669">
            <v>1</v>
          </cell>
          <cell r="H1669" t="str">
            <v>92,9</v>
          </cell>
          <cell r="I1669">
            <v>92.9</v>
          </cell>
        </row>
        <row r="1670">
          <cell r="D1670">
            <v>88309</v>
          </cell>
          <cell r="E1670" t="str">
            <v>PEDREIRO COM ENCARGOS COMPLEMENTARES</v>
          </cell>
          <cell r="F1670" t="str">
            <v>H</v>
          </cell>
          <cell r="G1670">
            <v>0.7</v>
          </cell>
          <cell r="H1670">
            <v>26.849394</v>
          </cell>
          <cell r="I1670">
            <v>18.7945758</v>
          </cell>
        </row>
        <row r="1671">
          <cell r="D1671">
            <v>8134</v>
          </cell>
          <cell r="E1671" t="str">
            <v>BANCADA EM AÇO INOX - 304, DIMENSÕES 1,60 X 0,60M C/ 01 CUBA 50X40X25CM, RODOPIA 10CM, CONCRETADA, INCLUSIVE VALVULA E SIFÃO CROMADOS, EXCLUSIVE TORNEIRA</v>
          </cell>
          <cell r="F1671" t="str">
            <v>UN</v>
          </cell>
          <cell r="G1671" t="str">
            <v/>
          </cell>
          <cell r="I1671">
            <v>2547.8384719999999</v>
          </cell>
        </row>
        <row r="1672">
          <cell r="D1672">
            <v>2016</v>
          </cell>
          <cell r="E1672" t="str">
            <v>SIFÃO PARA PIA DE COZINHA, DECA 1680, ACABAMENTO CROMADO 1 1/2 X 1 1/2 OU SIMILAR</v>
          </cell>
          <cell r="F1672" t="str">
            <v>UN</v>
          </cell>
          <cell r="G1672">
            <v>1</v>
          </cell>
          <cell r="H1672">
            <v>180</v>
          </cell>
          <cell r="I1672">
            <v>180</v>
          </cell>
        </row>
        <row r="1673">
          <cell r="D1673">
            <v>8222</v>
          </cell>
          <cell r="E1673" t="str">
            <v>BANCADA EM CHAPA INOX - 304, DIMENSÕES 1,60 X 0,60M C/ 01 CUBA 50X40X25CM, RODOPIA 10CM, CONCRETADA, INCLUSIVE VALVULA E SIFÃO CROMADOS, EXCLUSIVE TORNEIRA</v>
          </cell>
          <cell r="F1673" t="str">
            <v>UN</v>
          </cell>
          <cell r="G1673">
            <v>1</v>
          </cell>
          <cell r="H1673">
            <v>2173.29</v>
          </cell>
          <cell r="I1673">
            <v>2173.29</v>
          </cell>
        </row>
        <row r="1674">
          <cell r="D1674">
            <v>88267</v>
          </cell>
          <cell r="E1674" t="str">
            <v>ENCANADOR OU BOMBEIRO HIDRÁULICO COM ENCARGOS COMPLEMENTARES</v>
          </cell>
          <cell r="F1674" t="str">
            <v>H</v>
          </cell>
          <cell r="G1674">
            <v>2</v>
          </cell>
          <cell r="H1674">
            <v>28.593994000000002</v>
          </cell>
          <cell r="I1674">
            <v>57.187988000000004</v>
          </cell>
        </row>
        <row r="1675">
          <cell r="D1675">
            <v>88309</v>
          </cell>
          <cell r="E1675" t="str">
            <v>PEDREIRO COM ENCARGOS COMPLEMENTARES</v>
          </cell>
          <cell r="F1675" t="str">
            <v>H</v>
          </cell>
          <cell r="G1675">
            <v>2</v>
          </cell>
          <cell r="H1675">
            <v>26.849394</v>
          </cell>
          <cell r="I1675">
            <v>53.698788</v>
          </cell>
        </row>
        <row r="1676">
          <cell r="D1676">
            <v>88316</v>
          </cell>
          <cell r="E1676" t="str">
            <v>SERVENTE COM ENCARGOS COMPLEMENTARES</v>
          </cell>
          <cell r="F1676" t="str">
            <v>H</v>
          </cell>
          <cell r="G1676">
            <v>2</v>
          </cell>
          <cell r="H1676">
            <v>16.870282</v>
          </cell>
          <cell r="I1676">
            <v>33.740563999999999</v>
          </cell>
        </row>
        <row r="1677">
          <cell r="D1677">
            <v>6157</v>
          </cell>
          <cell r="E1677" t="str">
            <v>VALVULA EM METAL CROMADO PARA PIA AMERICANA 3.1/2 X 1.1/2"</v>
          </cell>
          <cell r="F1677" t="str">
            <v>UN</v>
          </cell>
          <cell r="G1677">
            <v>1</v>
          </cell>
          <cell r="H1677" t="str">
            <v>32,20</v>
          </cell>
          <cell r="I1677">
            <v>32.200000000000003</v>
          </cell>
        </row>
        <row r="1678">
          <cell r="D1678">
            <v>125</v>
          </cell>
          <cell r="E1678" t="str">
            <v>CONCRETO SIMPLES FCK= 15MPA (B1/B2), FABRICADO NA OBRA, SEM LANÇAMENTO E ADENSAMENTO</v>
          </cell>
          <cell r="F1678" t="str">
            <v>M3</v>
          </cell>
          <cell r="G1678">
            <v>2.2800000000000001E-2</v>
          </cell>
          <cell r="H1678">
            <v>323.27</v>
          </cell>
          <cell r="I1678">
            <v>7.3705559999999997</v>
          </cell>
        </row>
        <row r="1679">
          <cell r="D1679">
            <v>7692</v>
          </cell>
          <cell r="E1679" t="str">
            <v>LANÇAMENTO DE CONCRETO SIMPLES FABRICADO NA OBRA, INCLUSIVE ADENSAMENTO E ACABAMENTO EM PEÇAS DE SUPERESTRUTURA</v>
          </cell>
          <cell r="F1679" t="str">
            <v>M3</v>
          </cell>
          <cell r="G1679">
            <v>2.2800000000000001E-2</v>
          </cell>
          <cell r="H1679">
            <v>32.92</v>
          </cell>
          <cell r="I1679">
            <v>0.75057600000000002</v>
          </cell>
        </row>
        <row r="1680">
          <cell r="D1680">
            <v>141</v>
          </cell>
          <cell r="E1680" t="str">
            <v>AÇO CA - 60 Ø 4,2 A 9,5 MM, INCLUSIVE CORTE, DOBRAGEM, MONTAGEM E COLOCAÇÃO DE FERRAGENS NAS FORMAS, PARA SUPERESTRUTURAS E FUNDAÇÕES</v>
          </cell>
          <cell r="F1680" t="str">
            <v>KG</v>
          </cell>
          <cell r="G1680">
            <v>1.6</v>
          </cell>
          <cell r="H1680">
            <v>6</v>
          </cell>
          <cell r="I1680">
            <v>9.6000000000000014</v>
          </cell>
        </row>
        <row r="1681">
          <cell r="D1681">
            <v>2024</v>
          </cell>
          <cell r="E1681" t="str">
            <v>CHUVEIRO SIMPLES ARTICULADO, D EMETAL CROMADO, (DECA REF 1995), C/ REGISTRO DE PRESSÃO (DECA LINHA C40 REF 1416) OU SIMILARES</v>
          </cell>
          <cell r="F1681" t="str">
            <v>UN</v>
          </cell>
          <cell r="G1681" t="str">
            <v/>
          </cell>
          <cell r="I1681">
            <v>388.34707600000002</v>
          </cell>
        </row>
        <row r="1682">
          <cell r="D1682">
            <v>604</v>
          </cell>
          <cell r="E1682" t="str">
            <v>CHUVEIRO TRADICIONAL CROMADO, DECA 1995 OU SIMILAR</v>
          </cell>
          <cell r="F1682" t="str">
            <v>UN</v>
          </cell>
          <cell r="G1682">
            <v>1</v>
          </cell>
          <cell r="H1682">
            <v>298.97000000000003</v>
          </cell>
          <cell r="I1682">
            <v>298.97000000000003</v>
          </cell>
        </row>
        <row r="1683">
          <cell r="D1683">
            <v>981</v>
          </cell>
          <cell r="E1683" t="str">
            <v>FITA VEDA ROSCA 18MM</v>
          </cell>
          <cell r="F1683" t="str">
            <v>M</v>
          </cell>
          <cell r="G1683">
            <v>0.84</v>
          </cell>
          <cell r="H1683" t="str">
            <v>0,17</v>
          </cell>
          <cell r="I1683">
            <v>0.14280000000000001</v>
          </cell>
        </row>
        <row r="1684">
          <cell r="D1684">
            <v>1965</v>
          </cell>
          <cell r="E1684" t="str">
            <v>REGISTRO PRESSÃO 1/2" C/CANOPLA ACAB.CROM. SIMPLES, LINHA TARGA C40 - REF 1416, DECA OU SIMILAR</v>
          </cell>
          <cell r="F1684" t="str">
            <v>UN</v>
          </cell>
          <cell r="G1684">
            <v>1</v>
          </cell>
          <cell r="H1684">
            <v>43.77</v>
          </cell>
          <cell r="I1684">
            <v>43.77</v>
          </cell>
        </row>
        <row r="1685">
          <cell r="D1685">
            <v>88267</v>
          </cell>
          <cell r="E1685" t="str">
            <v>ENCANADOR OU BOMBEIRO HIDRÁULICO COM ENCARGOS COMPLEMENTARES</v>
          </cell>
          <cell r="F1685" t="str">
            <v>H</v>
          </cell>
          <cell r="G1685">
            <v>1</v>
          </cell>
          <cell r="H1685">
            <v>28.593994000000002</v>
          </cell>
          <cell r="I1685">
            <v>28.593994000000002</v>
          </cell>
        </row>
        <row r="1686">
          <cell r="D1686">
            <v>88316</v>
          </cell>
          <cell r="E1686" t="str">
            <v>SERVENTE COM ENCARGOS COMPLEMENTARES</v>
          </cell>
          <cell r="F1686" t="str">
            <v>H</v>
          </cell>
          <cell r="G1686">
            <v>1</v>
          </cell>
          <cell r="H1686">
            <v>16.870282</v>
          </cell>
          <cell r="I1686">
            <v>16.870282</v>
          </cell>
        </row>
        <row r="1687">
          <cell r="D1687">
            <v>10041</v>
          </cell>
          <cell r="E1687" t="str">
            <v>CHUVEIRO E LAVA-OLHOS DE EMERGENCIA E BACIA EM AÇO INOX, DA MARCA ADAMO, REF 01486 OU SIMILAR</v>
          </cell>
          <cell r="F1687" t="str">
            <v>UN</v>
          </cell>
          <cell r="G1687" t="str">
            <v/>
          </cell>
          <cell r="I1687">
            <v>1450.3767940000002</v>
          </cell>
        </row>
        <row r="1688">
          <cell r="D1688">
            <v>981</v>
          </cell>
          <cell r="E1688" t="str">
            <v>FITA VEDA ROSCA 18MM</v>
          </cell>
          <cell r="F1688" t="str">
            <v>M</v>
          </cell>
          <cell r="G1688">
            <v>0.84</v>
          </cell>
          <cell r="H1688" t="str">
            <v>0,17</v>
          </cell>
          <cell r="I1688">
            <v>0.14280000000000001</v>
          </cell>
        </row>
        <row r="1689">
          <cell r="D1689">
            <v>10504</v>
          </cell>
          <cell r="E1689" t="str">
            <v>CHUVEIRO E LAVA-OLHOS DE EMERGENCIA E BACIA EM AÇO INOX, DA MARCA ADAMO, REF 01486 OU SIMILAR</v>
          </cell>
          <cell r="F1689" t="str">
            <v>UN</v>
          </cell>
          <cell r="G1689">
            <v>1</v>
          </cell>
          <cell r="H1689">
            <v>1421.64</v>
          </cell>
          <cell r="I1689">
            <v>1421.64</v>
          </cell>
        </row>
        <row r="1690">
          <cell r="D1690">
            <v>88267</v>
          </cell>
          <cell r="E1690" t="str">
            <v>ENCANADOR OU BOMBEIRO HIDRÁULICO COM ENCARGOS COMPLEMENTARES</v>
          </cell>
          <cell r="F1690" t="str">
            <v>H</v>
          </cell>
          <cell r="G1690">
            <v>1</v>
          </cell>
          <cell r="H1690">
            <v>28.593994000000002</v>
          </cell>
          <cell r="I1690">
            <v>28.593994000000002</v>
          </cell>
        </row>
        <row r="1691">
          <cell r="D1691">
            <v>741252</v>
          </cell>
          <cell r="E1691" t="str">
            <v xml:space="preserve">ESPELHO CRISTAL ESPESSURA 4MM, COM MOLDURA EM ALUMINIO E COMPENSADO 6MM PLASTIFICADO COLADO </v>
          </cell>
          <cell r="F1691" t="str">
            <v>M</v>
          </cell>
          <cell r="I1691">
            <v>437.57570319999996</v>
          </cell>
        </row>
        <row r="1692">
          <cell r="D1692">
            <v>587</v>
          </cell>
          <cell r="E1692" t="str">
            <v>CANTONEIRA ALUMINIO ABAS DESIGUAIS 1" X 3/4", E =1/8"</v>
          </cell>
          <cell r="F1692" t="str">
            <v>KG</v>
          </cell>
          <cell r="G1692">
            <v>1.54</v>
          </cell>
          <cell r="H1692" t="str">
            <v>23,77</v>
          </cell>
          <cell r="I1692">
            <v>36.605800000000002</v>
          </cell>
        </row>
        <row r="1693">
          <cell r="D1693">
            <v>1344</v>
          </cell>
          <cell r="E1693" t="str">
            <v>CHAPA DE MADEIRA COMPENSADA PLASTIFICADA PARA FORMA DE CONCRETO, DE 2,20 X 1,10M, E=6MM</v>
          </cell>
          <cell r="F1693" t="str">
            <v>UN</v>
          </cell>
          <cell r="G1693">
            <v>1.05</v>
          </cell>
          <cell r="H1693" t="str">
            <v>37,33</v>
          </cell>
          <cell r="I1693">
            <v>39.1965</v>
          </cell>
        </row>
        <row r="1694">
          <cell r="D1694">
            <v>7334</v>
          </cell>
          <cell r="E1694" t="str">
            <v>ADITIVO ADESIVO LIQUIDO PARA ARGAMASSAS DE REVESTIMENTOS CIMENTICIOS</v>
          </cell>
          <cell r="F1694" t="str">
            <v>L</v>
          </cell>
          <cell r="G1694">
            <v>0.18</v>
          </cell>
          <cell r="H1694" t="str">
            <v>9,08</v>
          </cell>
          <cell r="I1694">
            <v>1.6343999999999999</v>
          </cell>
        </row>
        <row r="1695">
          <cell r="D1695">
            <v>11186</v>
          </cell>
          <cell r="E1695" t="str">
            <v>ESPELHO CRISTAL E= 4MM</v>
          </cell>
          <cell r="F1695" t="str">
            <v>M2</v>
          </cell>
          <cell r="G1695">
            <v>1</v>
          </cell>
          <cell r="H1695" t="str">
            <v>277,11</v>
          </cell>
          <cell r="I1695">
            <v>277.11</v>
          </cell>
        </row>
        <row r="1696">
          <cell r="D1696">
            <v>88325</v>
          </cell>
          <cell r="E1696" t="str">
            <v>VIDRACEIRO COM ENCARGOS COMPLEMENTARES</v>
          </cell>
          <cell r="F1696" t="str">
            <v>H</v>
          </cell>
          <cell r="G1696">
            <v>1.8</v>
          </cell>
          <cell r="H1696">
            <v>24.651198000000001</v>
          </cell>
          <cell r="I1696">
            <v>44.372156400000001</v>
          </cell>
        </row>
        <row r="1697">
          <cell r="D1697">
            <v>88239</v>
          </cell>
          <cell r="E1697" t="str">
            <v>AJUDANTE DE CARPINTEIRO COM ENCARGOS COMPLEMENTARES</v>
          </cell>
          <cell r="F1697" t="str">
            <v>H</v>
          </cell>
          <cell r="G1697">
            <v>1.8</v>
          </cell>
          <cell r="H1697">
            <v>21.476025999999997</v>
          </cell>
          <cell r="I1697">
            <v>38.656846799999997</v>
          </cell>
        </row>
        <row r="1698">
          <cell r="D1698" t="str">
            <v xml:space="preserve">74125/002 </v>
          </cell>
          <cell r="E1698" t="str">
            <v>ESPELHO CRISTAL ESPESSURA 4MM, COM MOLDURA EM ALUMINIO E COMPENSADO 6MM PLASTIFICADO COLADO</v>
          </cell>
          <cell r="F1698" t="str">
            <v>M2</v>
          </cell>
          <cell r="G1698" t="str">
            <v/>
          </cell>
          <cell r="I1698">
            <v>437.57570320000002</v>
          </cell>
        </row>
        <row r="1699">
          <cell r="D1699">
            <v>88239</v>
          </cell>
          <cell r="E1699" t="str">
            <v>AJUDANTE DE CARPINTEIRO COM ENCARGOS COMPLEMENTARES</v>
          </cell>
          <cell r="F1699" t="str">
            <v>H</v>
          </cell>
          <cell r="G1699">
            <v>1.8</v>
          </cell>
          <cell r="H1699">
            <v>21.476025999999997</v>
          </cell>
          <cell r="I1699">
            <v>38.656846799999997</v>
          </cell>
        </row>
        <row r="1700">
          <cell r="D1700">
            <v>88325</v>
          </cell>
          <cell r="E1700" t="str">
            <v>VIDRACEIRO COM ENCARGOS COMPLEMENTARES</v>
          </cell>
          <cell r="F1700" t="str">
            <v>H</v>
          </cell>
          <cell r="G1700">
            <v>1.8</v>
          </cell>
          <cell r="H1700">
            <v>24.651198000000001</v>
          </cell>
          <cell r="I1700">
            <v>44.372156400000001</v>
          </cell>
        </row>
        <row r="1701">
          <cell r="D1701">
            <v>587</v>
          </cell>
          <cell r="E1701" t="str">
            <v>CANTONEIRA ALUMINIO ABAS DESIGUAIS 1" X 3/4 ", E = 1/8 "</v>
          </cell>
          <cell r="F1701" t="str">
            <v>KG</v>
          </cell>
          <cell r="G1701">
            <v>1.54</v>
          </cell>
          <cell r="H1701" t="str">
            <v>23,77</v>
          </cell>
          <cell r="I1701">
            <v>36.605800000000002</v>
          </cell>
        </row>
        <row r="1702">
          <cell r="D1702">
            <v>1344</v>
          </cell>
          <cell r="E1702" t="str">
            <v>CHAPA DE MADEIRA COMPENSADA PLASTIFICADA PARA FORMA DE CONCRETO, DE 2,20 x 1,10 M, E = 6 MM</v>
          </cell>
          <cell r="F1702" t="str">
            <v>UN</v>
          </cell>
          <cell r="G1702">
            <v>1.05</v>
          </cell>
          <cell r="H1702" t="str">
            <v>37,33</v>
          </cell>
          <cell r="I1702">
            <v>39.1965</v>
          </cell>
        </row>
        <row r="1703">
          <cell r="D1703">
            <v>7334</v>
          </cell>
          <cell r="E1703" t="str">
            <v>ADITIVO ADESIVO LIQUIDO PARA ARGAMASSAS DE REVESTIMENTOS CIMENTICIOS</v>
          </cell>
          <cell r="F1703" t="str">
            <v>L</v>
          </cell>
          <cell r="G1703">
            <v>0.18</v>
          </cell>
          <cell r="H1703" t="str">
            <v>9,08</v>
          </cell>
          <cell r="I1703">
            <v>1.6343999999999999</v>
          </cell>
        </row>
        <row r="1704">
          <cell r="D1704">
            <v>11186</v>
          </cell>
          <cell r="E1704" t="str">
            <v>ESPELHO CRISTAL E = 4 MM</v>
          </cell>
          <cell r="F1704" t="str">
            <v>M2</v>
          </cell>
          <cell r="G1704">
            <v>1</v>
          </cell>
          <cell r="H1704" t="str">
            <v>277,11</v>
          </cell>
          <cell r="I1704">
            <v>277.11</v>
          </cell>
        </row>
        <row r="1705">
          <cell r="D1705">
            <v>7350</v>
          </cell>
          <cell r="E1705" t="str">
            <v>LAVATORIO LOUÇA DE CANTO (DECA-IZY, REF L-10117 OU SIMILAR) SEM COLUNA, C/SIFÃO CROMADO, VALVULA CROMADA, ENGATE CROMADO, EXCLUSIVE TORNEIRA</v>
          </cell>
          <cell r="F1705" t="str">
            <v>UN</v>
          </cell>
          <cell r="G1705" t="str">
            <v/>
          </cell>
          <cell r="I1705">
            <v>352.99248300000005</v>
          </cell>
        </row>
        <row r="1706">
          <cell r="D1706">
            <v>982</v>
          </cell>
          <cell r="E1706" t="str">
            <v>FIXAÇÃO P/ LAVATORIO - PARAFUSOS (DECA- REF: SP-7 OU SIMILAR)</v>
          </cell>
          <cell r="F1706" t="str">
            <v>CJ</v>
          </cell>
          <cell r="G1706">
            <v>1</v>
          </cell>
          <cell r="H1706">
            <v>4.47</v>
          </cell>
          <cell r="I1706">
            <v>4.47</v>
          </cell>
        </row>
        <row r="1707">
          <cell r="D1707">
            <v>2384</v>
          </cell>
          <cell r="E1707" t="str">
            <v>VALVULA DE ESCOAMENTO PARA LAVATORIO, DECA 1602C OU SIMILAR</v>
          </cell>
          <cell r="F1707" t="str">
            <v>UN</v>
          </cell>
          <cell r="G1707">
            <v>1</v>
          </cell>
          <cell r="H1707">
            <v>28.15</v>
          </cell>
          <cell r="I1707">
            <v>28.15</v>
          </cell>
        </row>
        <row r="1708">
          <cell r="D1708">
            <v>6969</v>
          </cell>
          <cell r="E1708" t="str">
            <v>LAVATORIO LOUÇA, DE CANTO, LINHA IZY, REF. 10117, DECA OU SIMILAR</v>
          </cell>
          <cell r="F1708" t="str">
            <v>UN</v>
          </cell>
          <cell r="G1708">
            <v>1</v>
          </cell>
          <cell r="H1708">
            <v>124.9</v>
          </cell>
          <cell r="I1708">
            <v>124.9</v>
          </cell>
        </row>
        <row r="1709">
          <cell r="D1709">
            <v>88267</v>
          </cell>
          <cell r="E1709" t="str">
            <v>ENCANADOR OU BOMBEIRO HIDRÁULICO COM ENCARGOS COMPLEMENTARES</v>
          </cell>
          <cell r="F1709" t="str">
            <v>H</v>
          </cell>
          <cell r="G1709">
            <v>1.75</v>
          </cell>
          <cell r="H1709">
            <v>28.593994000000002</v>
          </cell>
          <cell r="I1709">
            <v>50.039489500000002</v>
          </cell>
        </row>
        <row r="1710">
          <cell r="D1710">
            <v>88316</v>
          </cell>
          <cell r="E1710" t="str">
            <v>SERVENTE COM ENCARGOS COMPLEMENTARES</v>
          </cell>
          <cell r="F1710" t="str">
            <v>H</v>
          </cell>
          <cell r="G1710">
            <v>1.75</v>
          </cell>
          <cell r="H1710">
            <v>16.870282</v>
          </cell>
          <cell r="I1710">
            <v>29.522993499999998</v>
          </cell>
        </row>
        <row r="1711">
          <cell r="D1711">
            <v>6136</v>
          </cell>
          <cell r="E1711" t="str">
            <v>SIFÃO EM METAL CROMADO PARA PIA OU LAVATORIO, 1 X 1.1/2"</v>
          </cell>
          <cell r="F1711" t="str">
            <v>UN</v>
          </cell>
          <cell r="G1711">
            <v>1</v>
          </cell>
          <cell r="H1711" t="str">
            <v>94,29</v>
          </cell>
          <cell r="I1711">
            <v>94.29</v>
          </cell>
        </row>
        <row r="1712">
          <cell r="D1712">
            <v>11683</v>
          </cell>
          <cell r="E1712" t="str">
            <v>ENGATE/ RABICHO FLEXIVEL INOX 1/2" X 30CM</v>
          </cell>
          <cell r="F1712" t="str">
            <v>UN</v>
          </cell>
          <cell r="G1712">
            <v>1</v>
          </cell>
          <cell r="H1712" t="str">
            <v>21,62</v>
          </cell>
          <cell r="I1712">
            <v>21.62</v>
          </cell>
        </row>
        <row r="1713">
          <cell r="D1713">
            <v>86942</v>
          </cell>
          <cell r="E1713" t="str">
            <v>LAVATÓRIO LOUÇA BRANCA SUSPENSO, 29,5 X 39CM OU EQUIVALENTE, PADRÃO POPULAR, INCLUSO SIFÃO TIPO GARRAFA EM PVC, VÁLVULA E ENGATE FLEXÍVEL 30CM EM PLÁSTICO E TORNEIRA CROMADA DE MESA, PADRÃO POPULAR - FORNECIMENTO E INSTALAÇÃO. AF_12/2013</v>
          </cell>
          <cell r="F1713" t="str">
            <v>UN</v>
          </cell>
          <cell r="G1713" t="str">
            <v/>
          </cell>
          <cell r="I1713">
            <v>160.24</v>
          </cell>
        </row>
        <row r="1714">
          <cell r="D1714">
            <v>86879</v>
          </cell>
          <cell r="E1714" t="str">
            <v>VÁLVULA EM PLÁSTICO 1" PARA PIA, TANQUE OU LAVATÓRIO, COM OU SEM LADRÃO - FORNECIMENTO E INSTALAÇÃO. AF_12/2013</v>
          </cell>
          <cell r="F1714" t="str">
            <v>UN</v>
          </cell>
          <cell r="G1714">
            <v>1</v>
          </cell>
          <cell r="H1714" t="str">
            <v>5,52</v>
          </cell>
          <cell r="I1714">
            <v>5.52</v>
          </cell>
        </row>
        <row r="1715">
          <cell r="D1715">
            <v>86882</v>
          </cell>
          <cell r="E1715" t="str">
            <v>SIFÃO DO TIPO GARRAFA/COPO EM PVC 1.1/4 X 1.1/2" - FORNECIMENTO E INSTALAÇÃO. AF_12/2013</v>
          </cell>
          <cell r="F1715" t="str">
            <v>UN</v>
          </cell>
          <cell r="G1715">
            <v>1</v>
          </cell>
          <cell r="H1715" t="str">
            <v>14,82</v>
          </cell>
          <cell r="I1715">
            <v>14.82</v>
          </cell>
        </row>
        <row r="1716">
          <cell r="D1716">
            <v>86884</v>
          </cell>
          <cell r="E1716" t="str">
            <v>ENGATE FLEXÍVEL EM PLÁSTICO BRANCO, 1/2" X 30CM - FORNECIMENTO E INSTALAÇÃO. AF_12/2013</v>
          </cell>
          <cell r="F1716" t="str">
            <v>UN</v>
          </cell>
          <cell r="G1716">
            <v>1</v>
          </cell>
          <cell r="H1716" t="str">
            <v>6,82</v>
          </cell>
          <cell r="I1716">
            <v>6.82</v>
          </cell>
        </row>
        <row r="1717">
          <cell r="D1717">
            <v>86904</v>
          </cell>
          <cell r="E1717" t="str">
            <v>LAVATÓRIO LOUÇA BRANCA SUSPENSO, 29,5 X 39CM OU EQUIVALENTE, PADRÃO POPULAR - FORNECIMENTO E INSTALAÇÃO. AF_12/2013</v>
          </cell>
          <cell r="F1717" t="str">
            <v>UN</v>
          </cell>
          <cell r="G1717">
            <v>1</v>
          </cell>
          <cell r="H1717" t="str">
            <v>99,39</v>
          </cell>
          <cell r="I1717">
            <v>99.39</v>
          </cell>
        </row>
        <row r="1718">
          <cell r="D1718">
            <v>86906</v>
          </cell>
          <cell r="E1718" t="str">
            <v>TORNEIRA CROMADA DE MESA, 1/2" OU 3/4", PARA LAVATÓRIO, PADRÃO POPULAR - FORNECIMENTO E INSTALAÇÃO. AF_12/2013</v>
          </cell>
          <cell r="F1718" t="str">
            <v>UN</v>
          </cell>
          <cell r="G1718">
            <v>1</v>
          </cell>
          <cell r="H1718" t="str">
            <v>33,69</v>
          </cell>
          <cell r="I1718">
            <v>33.69</v>
          </cell>
        </row>
        <row r="1719">
          <cell r="D1719">
            <v>7610</v>
          </cell>
          <cell r="E1719" t="str">
            <v>PORTA-PAPEL TOALHA EM PLASTICO ABS COM ACRILICO, DA JSN, REF. N7 OU SIMILAR</v>
          </cell>
          <cell r="F1719" t="str">
            <v>UN</v>
          </cell>
          <cell r="G1719" t="str">
            <v/>
          </cell>
          <cell r="I1719">
            <v>137.34963640000001</v>
          </cell>
        </row>
        <row r="1720">
          <cell r="D1720">
            <v>7074</v>
          </cell>
          <cell r="E1720" t="str">
            <v>PORTA-PAPEL TOALHA EM PLASTICO ABS COM ACRILICO, DA JSN, REF. N7 OU SIMILAR</v>
          </cell>
          <cell r="F1720" t="str">
            <v>UN</v>
          </cell>
          <cell r="G1720">
            <v>1</v>
          </cell>
          <cell r="H1720">
            <v>121.24</v>
          </cell>
          <cell r="I1720">
            <v>121.24</v>
          </cell>
        </row>
        <row r="1721">
          <cell r="D1721">
            <v>88309</v>
          </cell>
          <cell r="E1721" t="str">
            <v>PEDREIRO COM ENCARGOS COMPLEMENTARES</v>
          </cell>
          <cell r="F1721" t="str">
            <v>H</v>
          </cell>
          <cell r="G1721">
            <v>0.6</v>
          </cell>
          <cell r="H1721">
            <v>26.849394</v>
          </cell>
          <cell r="I1721">
            <v>16.109636399999999</v>
          </cell>
        </row>
        <row r="1722">
          <cell r="D1722">
            <v>9721</v>
          </cell>
          <cell r="E1722" t="str">
            <v>PRATELEIRA EM GRANITO CINZA ANDORINHA, ESP= 2CM</v>
          </cell>
          <cell r="F1722" t="str">
            <v>M2</v>
          </cell>
          <cell r="G1722" t="str">
            <v/>
          </cell>
          <cell r="I1722">
            <v>349.90024695999995</v>
          </cell>
        </row>
        <row r="1723">
          <cell r="D1723">
            <v>10090</v>
          </cell>
          <cell r="E1723" t="str">
            <v>PRATELEIRA EM GRANITO CINZA ANDORINHA, ESP= 2CM</v>
          </cell>
          <cell r="F1723" t="str">
            <v>M2</v>
          </cell>
          <cell r="G1723">
            <v>1</v>
          </cell>
          <cell r="H1723">
            <v>192.96</v>
          </cell>
          <cell r="I1723">
            <v>192.96</v>
          </cell>
        </row>
        <row r="1724">
          <cell r="D1724">
            <v>88309</v>
          </cell>
          <cell r="E1724" t="str">
            <v>PEDREIRO COM ENCARGOS COMPLEMENTARES</v>
          </cell>
          <cell r="F1724" t="str">
            <v>H</v>
          </cell>
          <cell r="G1724">
            <v>3</v>
          </cell>
          <cell r="H1724">
            <v>26.849394</v>
          </cell>
          <cell r="I1724">
            <v>80.548181999999997</v>
          </cell>
        </row>
        <row r="1725">
          <cell r="D1725">
            <v>88316</v>
          </cell>
          <cell r="E1725" t="str">
            <v>SERVENTE COM ENCARGOS COMPLEMENTARES</v>
          </cell>
          <cell r="F1725" t="str">
            <v>H</v>
          </cell>
          <cell r="G1725">
            <v>3</v>
          </cell>
          <cell r="H1725">
            <v>16.870282</v>
          </cell>
          <cell r="I1725">
            <v>50.610845999999995</v>
          </cell>
        </row>
        <row r="1726">
          <cell r="D1726">
            <v>370</v>
          </cell>
          <cell r="E1726" t="str">
            <v>AREIA MEDIA - POSTO JAZIDA/FORNECEDOR (RETIRADO NA JAZIDA, SEM TRANSPORTE)</v>
          </cell>
          <cell r="F1726" t="str">
            <v>M3</v>
          </cell>
          <cell r="G1726">
            <v>7.5600000000000014E-2</v>
          </cell>
          <cell r="H1726" t="str">
            <v>65,00</v>
          </cell>
          <cell r="I1726">
            <v>4.9140000000000006</v>
          </cell>
        </row>
        <row r="1727">
          <cell r="D1727">
            <v>1379</v>
          </cell>
          <cell r="E1727" t="str">
            <v>CIMENTO PORTLAND COMPOSTO CP II-32</v>
          </cell>
          <cell r="F1727" t="str">
            <v>KG</v>
          </cell>
          <cell r="G1727">
            <v>31.654000000000003</v>
          </cell>
          <cell r="H1727" t="str">
            <v>0,51</v>
          </cell>
          <cell r="I1727">
            <v>16.143540000000002</v>
          </cell>
        </row>
        <row r="1728">
          <cell r="D1728">
            <v>88316</v>
          </cell>
          <cell r="E1728" t="str">
            <v>SERVENTE COM ENCARGOS COMPLEMENTARES</v>
          </cell>
          <cell r="F1728" t="str">
            <v>H</v>
          </cell>
          <cell r="G1728">
            <v>0.28000000000000003</v>
          </cell>
          <cell r="H1728">
            <v>16.870282</v>
          </cell>
          <cell r="I1728">
            <v>4.72367896</v>
          </cell>
        </row>
        <row r="1729">
          <cell r="D1729">
            <v>72200</v>
          </cell>
          <cell r="E1729" t="str">
            <v>REVESTIMENTO EM LAMINADO MELAMINICO TEXTURIZADO, ESPESSURA 0,8MM, FIXADO COM COLA</v>
          </cell>
          <cell r="F1729" t="str">
            <v>M2</v>
          </cell>
          <cell r="I1729">
            <v>87.449141807556003</v>
          </cell>
        </row>
        <row r="1730">
          <cell r="D1730">
            <v>1339</v>
          </cell>
          <cell r="E1730" t="str">
            <v>COLA A BASE DE RESINA SINTETICA  PARA CHAPA DE LAMINADO MELAMINICO</v>
          </cell>
          <cell r="F1730" t="str">
            <v>KG</v>
          </cell>
          <cell r="G1730">
            <v>0.9</v>
          </cell>
          <cell r="H1730" t="str">
            <v>20,04</v>
          </cell>
          <cell r="I1730">
            <v>18.036000000000001</v>
          </cell>
        </row>
        <row r="1731">
          <cell r="D1731">
            <v>1341</v>
          </cell>
          <cell r="E1731" t="str">
            <v>CHAPA DE LAMINADO MELAMINICO, TEXTURIZADO, DE * 1,25 X 3,08*M, E = 0,8MM</v>
          </cell>
          <cell r="F1731" t="str">
            <v>M2</v>
          </cell>
          <cell r="G1731">
            <v>1.05</v>
          </cell>
          <cell r="H1731" t="str">
            <v>22,26</v>
          </cell>
          <cell r="I1731">
            <v>23.373000000000001</v>
          </cell>
        </row>
        <row r="1732">
          <cell r="D1732">
            <v>88316</v>
          </cell>
          <cell r="E1732" t="str">
            <v>SERVENTE COM ENCARGOS COMPLEMENTARES</v>
          </cell>
          <cell r="F1732" t="str">
            <v>H</v>
          </cell>
          <cell r="G1732">
            <v>0.78</v>
          </cell>
          <cell r="H1732">
            <v>16.870282</v>
          </cell>
          <cell r="I1732">
            <v>13.158819960000001</v>
          </cell>
        </row>
        <row r="1733">
          <cell r="D1733">
            <v>88309</v>
          </cell>
          <cell r="E1733" t="str">
            <v>PEDREIRO COM ENCARGOS COMPLEMENTARES</v>
          </cell>
          <cell r="F1733" t="str">
            <v>H</v>
          </cell>
          <cell r="G1733">
            <v>0.6</v>
          </cell>
          <cell r="H1733">
            <v>26.849394</v>
          </cell>
          <cell r="I1733">
            <v>16.109636399999999</v>
          </cell>
        </row>
        <row r="1734">
          <cell r="D1734">
            <v>88261</v>
          </cell>
          <cell r="E1734" t="str">
            <v>CARPINTEIRO DE ESQUADRIA COM ENCARGOS COMPLEMENTARES</v>
          </cell>
          <cell r="F1734" t="str">
            <v>H</v>
          </cell>
          <cell r="G1734">
            <v>0.18</v>
          </cell>
          <cell r="H1734">
            <v>28.175289999999997</v>
          </cell>
          <cell r="I1734">
            <v>5.0715521999999993</v>
          </cell>
        </row>
        <row r="1735">
          <cell r="D1735">
            <v>370</v>
          </cell>
          <cell r="E1735" t="str">
            <v>AREIA MEDIA - POSTO JAZIDA/FORNECEDOR (RETIRADO NA JAZIDA, SEM TRANSPORTE)</v>
          </cell>
          <cell r="F1735" t="str">
            <v>M3</v>
          </cell>
          <cell r="G1735">
            <v>3.4991999999999995E-2</v>
          </cell>
          <cell r="H1735" t="str">
            <v>65,00</v>
          </cell>
          <cell r="I1735">
            <v>2.2744799999999996</v>
          </cell>
        </row>
        <row r="1736">
          <cell r="D1736">
            <v>1379</v>
          </cell>
          <cell r="E1736" t="str">
            <v>CIMENTO PORTLAND COMPOSTO CP II-32</v>
          </cell>
          <cell r="F1736" t="str">
            <v>KG</v>
          </cell>
          <cell r="G1736">
            <v>13.379580000000001</v>
          </cell>
          <cell r="H1736" t="str">
            <v>0,51</v>
          </cell>
          <cell r="I1736">
            <v>6.8235858</v>
          </cell>
        </row>
        <row r="1737">
          <cell r="D1737">
            <v>88377</v>
          </cell>
          <cell r="E1737" t="str">
            <v>OPERADOR DE BETONEIRA ESTACIONARIA/MISR=TURADOR COM ENCARGOS COMPLEMENTARES</v>
          </cell>
          <cell r="F1737" t="str">
            <v>H</v>
          </cell>
          <cell r="G1737">
            <v>0.12368699999999999</v>
          </cell>
          <cell r="H1737">
            <v>20.551387999999996</v>
          </cell>
          <cell r="I1737">
            <v>2.5419395275559995</v>
          </cell>
        </row>
        <row r="1738">
          <cell r="D1738">
            <v>88830</v>
          </cell>
          <cell r="E1738" t="str">
            <v>BETONEIRA CAPACIDADE NOMINAL DE 400L, CAPACIDADE DE MISTURA 280L, MOTOR ELETRICO TRIFASICO POTENCIA DE 2CV, SEM CARREGADOR CHP DIURNO. AF_10/2014</v>
          </cell>
          <cell r="F1738" t="str">
            <v>CHP</v>
          </cell>
          <cell r="G1738">
            <v>2.8916999999999998E-2</v>
          </cell>
          <cell r="H1738" t="str">
            <v>1,26</v>
          </cell>
          <cell r="I1738">
            <v>3.6435419999999996E-2</v>
          </cell>
        </row>
        <row r="1739">
          <cell r="D1739">
            <v>88831</v>
          </cell>
          <cell r="E1739" t="str">
            <v>BETONEIRA CAPACIDADE NOMINAL DE 400L, CAPACIDADE DE MISTURA 280L, MOTOR ELETRICO TRIFASICO POTENCIA DE 2CV, SEM CARREGADOR CHI DIURNO. AF_10/2015</v>
          </cell>
          <cell r="F1739" t="str">
            <v>CHI</v>
          </cell>
          <cell r="G1739">
            <v>9.4769999999999993E-2</v>
          </cell>
          <cell r="H1739" t="str">
            <v>0,25</v>
          </cell>
          <cell r="I1739">
            <v>2.3692499999999998E-2</v>
          </cell>
        </row>
        <row r="1740">
          <cell r="D1740">
            <v>9057</v>
          </cell>
          <cell r="E1740" t="str">
            <v>TANQUE EM CHAPA INOX - 304, DIMENSÕES 120 X 80 X 50MM, POLIDO OU ESCOVADO, EXCLUSIVE, SIFAO, VALVULA E TORNEIRA</v>
          </cell>
          <cell r="F1740" t="str">
            <v>UN</v>
          </cell>
          <cell r="I1740">
            <v>206.27699699999999</v>
          </cell>
        </row>
        <row r="1741">
          <cell r="D1741">
            <v>9341</v>
          </cell>
          <cell r="E1741" t="str">
            <v>TANQUE EM CHAPA AÇO INOX - 304 # 0,8MM, DIMENSÕES 120 X 80 X 50MM POLIDO OU ESCOVADO</v>
          </cell>
          <cell r="F1741" t="str">
            <v>UN</v>
          </cell>
          <cell r="G1741">
            <v>1</v>
          </cell>
          <cell r="H1741">
            <v>191.98</v>
          </cell>
          <cell r="I1741">
            <v>191.98</v>
          </cell>
        </row>
        <row r="1742">
          <cell r="D1742">
            <v>88267</v>
          </cell>
          <cell r="E1742" t="str">
            <v>ENCANADOR OU BOMBEIRO HIDRAULICO COM ENCARGOS COMPLEMENTARES</v>
          </cell>
          <cell r="F1742" t="str">
            <v>H</v>
          </cell>
          <cell r="G1742">
            <v>0.5</v>
          </cell>
          <cell r="H1742">
            <v>28.593994000000002</v>
          </cell>
          <cell r="I1742">
            <v>14.296997000000001</v>
          </cell>
        </row>
        <row r="1743">
          <cell r="D1743">
            <v>9676</v>
          </cell>
          <cell r="E1743" t="str">
            <v>TORNEIRA DE MESA COM FECHAMENTO AUTOMATICO, LINHA DECAMATIC ECO, REF.1173.C, DECA OU SIMILAR</v>
          </cell>
          <cell r="F1743" t="str">
            <v>UN</v>
          </cell>
          <cell r="I1743">
            <v>267.317138</v>
          </cell>
        </row>
        <row r="1744">
          <cell r="D1744">
            <v>981</v>
          </cell>
          <cell r="E1744" t="str">
            <v>FITA VEDA ROSCA 18MM</v>
          </cell>
          <cell r="F1744" t="str">
            <v>M</v>
          </cell>
          <cell r="G1744">
            <v>0.5</v>
          </cell>
          <cell r="H1744" t="str">
            <v>0,17</v>
          </cell>
          <cell r="I1744">
            <v>8.5000000000000006E-2</v>
          </cell>
        </row>
        <row r="1745">
          <cell r="D1745">
            <v>10053</v>
          </cell>
          <cell r="E1745" t="str">
            <v>TORNEIRA DE MESA COM FECHAMENTO AUTOMATICO, LINHA DECAMATIC ECO, REF.1173.C, DECA OU SIMILAR</v>
          </cell>
          <cell r="F1745" t="str">
            <v>UN</v>
          </cell>
          <cell r="G1745">
            <v>1</v>
          </cell>
          <cell r="H1745">
            <v>244.5</v>
          </cell>
          <cell r="I1745">
            <v>244.5</v>
          </cell>
        </row>
        <row r="1746">
          <cell r="D1746">
            <v>88267</v>
          </cell>
          <cell r="E1746" t="str">
            <v>ENCANADOR OU BOMBEIRO HIDRÁULICO COM ENCARGOS COMPLEMENTARES</v>
          </cell>
          <cell r="F1746" t="str">
            <v>H</v>
          </cell>
          <cell r="G1746">
            <v>0.5</v>
          </cell>
          <cell r="H1746">
            <v>28.593994000000002</v>
          </cell>
          <cell r="I1746">
            <v>14.296997000000001</v>
          </cell>
        </row>
        <row r="1747">
          <cell r="D1747">
            <v>88316</v>
          </cell>
          <cell r="E1747" t="str">
            <v>SERVENTE COM ENCARGOS COMPLEMENTARES</v>
          </cell>
          <cell r="F1747" t="str">
            <v>H</v>
          </cell>
          <cell r="G1747">
            <v>0.5</v>
          </cell>
          <cell r="H1747">
            <v>16.870282</v>
          </cell>
          <cell r="I1747">
            <v>8.4351409999999998</v>
          </cell>
        </row>
        <row r="1748">
          <cell r="D1748">
            <v>86909</v>
          </cell>
          <cell r="E1748" t="str">
            <v>TORNEIRA CROMADA TUBO MÓVEL, DE MESA, 1/2" OU 3/4", PARA PIA DE COZINHA, PADRÃO ALTO - FORNECIMENTO E INSTALAÇÃO. AF_12/2013</v>
          </cell>
          <cell r="F1748" t="str">
            <v>UN</v>
          </cell>
          <cell r="G1748" t="str">
            <v/>
          </cell>
          <cell r="I1748">
            <v>68.27866908</v>
          </cell>
        </row>
        <row r="1749">
          <cell r="D1749">
            <v>88267</v>
          </cell>
          <cell r="E1749" t="str">
            <v>ENCANADOR OU BOMBEIRO HIDRÁULICO COM ENCARGOS COMPLEMENTARES</v>
          </cell>
          <cell r="F1749" t="str">
            <v>H</v>
          </cell>
          <cell r="G1749">
            <v>0.17</v>
          </cell>
          <cell r="H1749">
            <v>28.593994000000002</v>
          </cell>
          <cell r="I1749">
            <v>4.8609789800000005</v>
          </cell>
        </row>
        <row r="1750">
          <cell r="D1750">
            <v>88316</v>
          </cell>
          <cell r="E1750" t="str">
            <v>SERVENTE COM ENCARGOS COMPLEMENTARES</v>
          </cell>
          <cell r="F1750" t="str">
            <v>H</v>
          </cell>
          <cell r="G1750">
            <v>0.05</v>
          </cell>
          <cell r="H1750">
            <v>16.870282</v>
          </cell>
          <cell r="I1750">
            <v>0.84351410000000004</v>
          </cell>
        </row>
        <row r="1751">
          <cell r="D1751">
            <v>3146</v>
          </cell>
          <cell r="E1751" t="str">
            <v>FITA VEDA ROSCA EM ROLOS DE 18 MM X 10 M (L X C)</v>
          </cell>
          <cell r="F1751" t="str">
            <v>UN</v>
          </cell>
          <cell r="G1751">
            <v>3.04E-2</v>
          </cell>
          <cell r="H1751" t="str">
            <v>2,44</v>
          </cell>
          <cell r="I1751">
            <v>7.4175999999999992E-2</v>
          </cell>
        </row>
        <row r="1752">
          <cell r="D1752">
            <v>11772</v>
          </cell>
          <cell r="E1752" t="str">
            <v>TORNEIRA CROMADA DE MESA PARA COZINHA BICA MOVEL COM AREJADOR 1/2 " OU 3/4 " (REF 1167)</v>
          </cell>
          <cell r="F1752" t="str">
            <v>UN</v>
          </cell>
          <cell r="G1752">
            <v>1</v>
          </cell>
          <cell r="H1752" t="str">
            <v>62,50</v>
          </cell>
          <cell r="I1752">
            <v>62.5</v>
          </cell>
        </row>
        <row r="1753">
          <cell r="D1753" t="str">
            <v xml:space="preserve">73949/001 </v>
          </cell>
          <cell r="E1753" t="str">
            <v>TORNEIRA CROMADA 1/2" OU 3/4" PARA JARDIM OU TANQUE, PADRAO ALTO - FORNECIMENTO E INSTALACAO</v>
          </cell>
          <cell r="F1753" t="str">
            <v xml:space="preserve">UN </v>
          </cell>
          <cell r="I1753">
            <v>59.070796999999999</v>
          </cell>
        </row>
        <row r="1754">
          <cell r="D1754">
            <v>11762</v>
          </cell>
          <cell r="E1754" t="str">
            <v>TORNEIRA CROMADA 1/2" OU 3/4" REF 1153 P/ JARDIM/TANQUE - PADRAO ALTO</v>
          </cell>
          <cell r="F1754" t="str">
            <v xml:space="preserve">UN </v>
          </cell>
          <cell r="G1754">
            <v>1</v>
          </cell>
          <cell r="H1754" t="str">
            <v>36,83</v>
          </cell>
          <cell r="I1754">
            <v>36.83</v>
          </cell>
        </row>
        <row r="1755">
          <cell r="D1755">
            <v>88267</v>
          </cell>
          <cell r="E1755" t="str">
            <v>ENCANADOR OU BOMBEIRO HIDRAULICO</v>
          </cell>
          <cell r="F1755" t="str">
            <v xml:space="preserve">H </v>
          </cell>
          <cell r="G1755">
            <v>0.5</v>
          </cell>
          <cell r="H1755">
            <v>28.593994000000002</v>
          </cell>
          <cell r="I1755">
            <v>14.296997000000001</v>
          </cell>
        </row>
        <row r="1756">
          <cell r="D1756">
            <v>3146</v>
          </cell>
          <cell r="E1756" t="str">
            <v>FITA VEDA ROSCA EM ROLOS 18MMX10M</v>
          </cell>
          <cell r="F1756" t="str">
            <v xml:space="preserve">UN </v>
          </cell>
          <cell r="G1756">
            <v>0.02</v>
          </cell>
          <cell r="H1756" t="str">
            <v>2,44</v>
          </cell>
          <cell r="I1756">
            <v>4.8800000000000003E-2</v>
          </cell>
        </row>
        <row r="1757">
          <cell r="D1757">
            <v>88241</v>
          </cell>
          <cell r="E1757" t="str">
            <v>AJUDANTE DE ENCANADOR</v>
          </cell>
          <cell r="F1757" t="str">
            <v xml:space="preserve">H </v>
          </cell>
          <cell r="G1757">
            <v>0.5</v>
          </cell>
          <cell r="H1757" t="str">
            <v>15,79</v>
          </cell>
          <cell r="I1757">
            <v>7.8949999999999996</v>
          </cell>
        </row>
        <row r="1758">
          <cell r="D1758">
            <v>9676</v>
          </cell>
          <cell r="E1758" t="str">
            <v>TORNEIRA DE MESA COM FECHAMENTO AUTOMATICO, LINHA DECAMATIC ECO, REF.1173.C, DECA OU SIMILAR</v>
          </cell>
          <cell r="F1758" t="str">
            <v>UN</v>
          </cell>
          <cell r="I1758">
            <v>267.317138</v>
          </cell>
        </row>
        <row r="1759">
          <cell r="D1759">
            <v>981</v>
          </cell>
          <cell r="E1759" t="str">
            <v>FITA VEDA ROSCA 18MM</v>
          </cell>
          <cell r="F1759" t="str">
            <v>M</v>
          </cell>
          <cell r="G1759">
            <v>0.5</v>
          </cell>
          <cell r="H1759" t="str">
            <v>0,17</v>
          </cell>
          <cell r="I1759">
            <v>8.5000000000000006E-2</v>
          </cell>
        </row>
        <row r="1760">
          <cell r="D1760">
            <v>10053</v>
          </cell>
          <cell r="E1760" t="str">
            <v>TORNEIRA DE MESA COM FECHAMENTO AUTOMATICO, LINHA DECAMATIC ECO, REF.1173.C, DECA OU SIMILAR</v>
          </cell>
          <cell r="F1760" t="str">
            <v>UN</v>
          </cell>
          <cell r="G1760">
            <v>1</v>
          </cell>
          <cell r="H1760">
            <v>244.5</v>
          </cell>
          <cell r="I1760">
            <v>244.5</v>
          </cell>
        </row>
        <row r="1761">
          <cell r="D1761">
            <v>88267</v>
          </cell>
          <cell r="E1761" t="str">
            <v>ENCANADOR OU BOMBEIRO HIDRÁULICO COM ENCARGOS COMPLEMENTARES</v>
          </cell>
          <cell r="F1761" t="str">
            <v>H</v>
          </cell>
          <cell r="G1761">
            <v>0.5</v>
          </cell>
          <cell r="H1761">
            <v>28.593994000000002</v>
          </cell>
          <cell r="I1761">
            <v>14.296997000000001</v>
          </cell>
        </row>
        <row r="1762">
          <cell r="D1762">
            <v>88316</v>
          </cell>
          <cell r="E1762" t="str">
            <v>SERVENTE COM ENCARGOS COMPLEMENTARES</v>
          </cell>
          <cell r="F1762" t="str">
            <v>H</v>
          </cell>
          <cell r="G1762">
            <v>0.5</v>
          </cell>
          <cell r="H1762">
            <v>16.870282</v>
          </cell>
          <cell r="I1762">
            <v>8.4351409999999998</v>
          </cell>
        </row>
        <row r="1763">
          <cell r="D1763">
            <v>8235</v>
          </cell>
          <cell r="E1763" t="str">
            <v>VALVULA DE DESCARGA HYDRA MAX CROMADA COM CANOPLA LISA 32MM (1.1/4"), DECA OU SIMILAR</v>
          </cell>
          <cell r="F1763" t="str">
            <v>UN</v>
          </cell>
          <cell r="I1763">
            <v>266.57415200000003</v>
          </cell>
        </row>
        <row r="1764">
          <cell r="D1764">
            <v>21011</v>
          </cell>
          <cell r="E1764" t="str">
            <v>TUBO AÇO GALVANIZADO COM COSTURA, CLASSE LEVE, DN 32 MM ( 1.1/4"), E =2,65MM, *2,71* KG/M (NBR 5580)</v>
          </cell>
          <cell r="F1764" t="str">
            <v>M</v>
          </cell>
          <cell r="G1764">
            <v>0.6</v>
          </cell>
          <cell r="H1764" t="str">
            <v>27,21</v>
          </cell>
          <cell r="I1764">
            <v>16.326000000000001</v>
          </cell>
        </row>
        <row r="1765">
          <cell r="D1765">
            <v>88316</v>
          </cell>
          <cell r="E1765" t="str">
            <v>SERVENTE COM ENCARGOS COMPLEMENTARES</v>
          </cell>
          <cell r="F1765" t="str">
            <v>H</v>
          </cell>
          <cell r="G1765">
            <v>2</v>
          </cell>
          <cell r="H1765">
            <v>16.870282</v>
          </cell>
          <cell r="I1765">
            <v>33.740563999999999</v>
          </cell>
        </row>
        <row r="1766">
          <cell r="D1766">
            <v>981</v>
          </cell>
          <cell r="E1766" t="str">
            <v>FITA VEDA ROSCA 18MM</v>
          </cell>
          <cell r="F1766" t="str">
            <v>M</v>
          </cell>
          <cell r="G1766">
            <v>1.88</v>
          </cell>
          <cell r="H1766" t="str">
            <v>0,17</v>
          </cell>
          <cell r="I1766">
            <v>0.3196</v>
          </cell>
        </row>
        <row r="1767">
          <cell r="D1767">
            <v>88267</v>
          </cell>
          <cell r="E1767" t="str">
            <v>ENCANADOR OU BOMBEIRO HIDRÁULICO COM ENCARGOS COMPLEMENTARES</v>
          </cell>
          <cell r="F1767" t="str">
            <v>H</v>
          </cell>
          <cell r="G1767">
            <v>2</v>
          </cell>
          <cell r="H1767">
            <v>28.593994000000002</v>
          </cell>
          <cell r="I1767">
            <v>57.187988000000004</v>
          </cell>
        </row>
        <row r="1768">
          <cell r="D1768">
            <v>2394</v>
          </cell>
          <cell r="E1768" t="str">
            <v>VALVULA DESCARGA, HYDRA MAX, REF.2550, 1 1/4", ACABAMENTO CROMADO (DECA OU SIMILAR)</v>
          </cell>
          <cell r="F1768" t="str">
            <v xml:space="preserve">UN </v>
          </cell>
          <cell r="G1768">
            <v>1</v>
          </cell>
          <cell r="H1768">
            <v>159</v>
          </cell>
          <cell r="I1768">
            <v>159</v>
          </cell>
        </row>
        <row r="1769">
          <cell r="E1769" t="str">
            <v xml:space="preserve">PINTURA </v>
          </cell>
        </row>
        <row r="1770">
          <cell r="D1770">
            <v>88493</v>
          </cell>
          <cell r="E1770" t="str">
            <v>APLICAÇÃO MECÂNICA DE PINTURA COM TINTA LÁTEX ACRILICA EM PAREDES, DUAS DEMÃOS. AF_06/2014</v>
          </cell>
          <cell r="F1770" t="str">
            <v>M2</v>
          </cell>
          <cell r="I1770">
            <v>8.7271773394000007</v>
          </cell>
        </row>
        <row r="1771">
          <cell r="D1771">
            <v>88316</v>
          </cell>
          <cell r="E1771" t="str">
            <v>SERVENTE COM ENCARGOS COMPLEMENTARES</v>
          </cell>
          <cell r="F1771" t="str">
            <v>H</v>
          </cell>
          <cell r="G1771">
            <v>9.6000000000000002E-2</v>
          </cell>
          <cell r="H1771">
            <v>16.870282</v>
          </cell>
          <cell r="I1771">
            <v>1.619547072</v>
          </cell>
        </row>
        <row r="1772">
          <cell r="D1772">
            <v>88310</v>
          </cell>
          <cell r="E1772" t="str">
            <v>PINTOR COM ENCARGOS COMPLEMENTARES</v>
          </cell>
          <cell r="F1772" t="str">
            <v>H</v>
          </cell>
          <cell r="G1772">
            <v>2.2100000000000002E-2</v>
          </cell>
          <cell r="H1772">
            <v>28.593994000000002</v>
          </cell>
          <cell r="I1772">
            <v>0.63192726740000005</v>
          </cell>
        </row>
        <row r="1773">
          <cell r="D1773">
            <v>95218</v>
          </cell>
          <cell r="E1773" t="str">
            <v>PULVERIZADOR DE TINTA ELÉTRICO/MÁQUINA DE PINTURA AIRLESS, VAZÃO 2 L/M IN - CHP DIURNO. AF_08/2016</v>
          </cell>
          <cell r="F1773" t="str">
            <v>CHP</v>
          </cell>
          <cell r="G1773">
            <v>6.3E-3</v>
          </cell>
          <cell r="H1773" t="str">
            <v>23,34</v>
          </cell>
          <cell r="I1773">
            <v>0.14704200000000001</v>
          </cell>
        </row>
        <row r="1774">
          <cell r="D1774">
            <v>95219</v>
          </cell>
          <cell r="E1774" t="str">
            <v>PULVERIZADOR DE TINTA ELÉTRICO/MÁQUINA DE PINTURA AIRLESS, VAZÃO 2 L/M IN - CHI DIURNO. AF_08/2016</v>
          </cell>
          <cell r="F1774" t="str">
            <v>CHI</v>
          </cell>
          <cell r="G1774">
            <v>3.8899999999999997E-2</v>
          </cell>
          <cell r="H1774" t="str">
            <v>22,49</v>
          </cell>
          <cell r="I1774">
            <v>0.87486099999999989</v>
          </cell>
        </row>
        <row r="1775">
          <cell r="D1775">
            <v>7356</v>
          </cell>
          <cell r="E1775" t="str">
            <v>TINTA ACRILICA PREMIUM, COR BRANCO FOSCO</v>
          </cell>
          <cell r="F1775" t="str">
            <v>L</v>
          </cell>
          <cell r="G1775">
            <v>0.37</v>
          </cell>
          <cell r="H1775" t="str">
            <v>14,74</v>
          </cell>
          <cell r="I1775">
            <v>5.4538000000000002</v>
          </cell>
        </row>
        <row r="1776">
          <cell r="D1776">
            <v>88413</v>
          </cell>
          <cell r="E1776" t="str">
            <v>APLICAÇAÕ MANUAL DE FUNDO SELADOR ACRÍLICO EM SUPERFICIES EXTERNAS DE SACADA DE EDIFICIOS DE MULTIPLOS PAVIMENTOS. AF_06/2014</v>
          </cell>
          <cell r="F1776" t="str">
            <v>M2</v>
          </cell>
          <cell r="I1776">
            <v>4.0554639340000005</v>
          </cell>
        </row>
        <row r="1777">
          <cell r="D1777">
            <v>88310</v>
          </cell>
          <cell r="E1777" t="str">
            <v>PINTOR COM ENCARGOS COMPLEMENTARES</v>
          </cell>
          <cell r="F1777" t="str">
            <v>H</v>
          </cell>
          <cell r="G1777">
            <v>9.1999999999999998E-2</v>
          </cell>
          <cell r="H1777">
            <v>28.593994000000002</v>
          </cell>
          <cell r="I1777">
            <v>2.6306474479999999</v>
          </cell>
        </row>
        <row r="1778">
          <cell r="D1778">
            <v>88316</v>
          </cell>
          <cell r="E1778" t="str">
            <v>SERVENTE COM ENCARGOS COMPLEMENTARES</v>
          </cell>
          <cell r="F1778" t="str">
            <v>H</v>
          </cell>
          <cell r="G1778">
            <v>2.3E-2</v>
          </cell>
          <cell r="H1778">
            <v>16.870282</v>
          </cell>
          <cell r="I1778">
            <v>0.38801648599999999</v>
          </cell>
        </row>
        <row r="1779">
          <cell r="D1779">
            <v>6085</v>
          </cell>
          <cell r="E1779" t="str">
            <v>SELADOR ACRILICO PAREDES INTERNAS/EXTERNAS</v>
          </cell>
          <cell r="F1779" t="str">
            <v>L</v>
          </cell>
          <cell r="G1779">
            <v>0.16</v>
          </cell>
          <cell r="H1779" t="str">
            <v>6,48</v>
          </cell>
          <cell r="I1779">
            <v>1.0368000000000002</v>
          </cell>
        </row>
        <row r="1780">
          <cell r="D1780">
            <v>88485</v>
          </cell>
          <cell r="E1780" t="str">
            <v>APLICAÇÃO DE FUNDO SELADOR ACRÍLICO EM PAREDES, UMA DEMÃO. AF_06/2014</v>
          </cell>
          <cell r="F1780" t="str">
            <v>M2</v>
          </cell>
          <cell r="G1780" t="str">
            <v/>
          </cell>
          <cell r="I1780">
            <v>2.3881497140000003</v>
          </cell>
        </row>
        <row r="1781">
          <cell r="D1781">
            <v>88310</v>
          </cell>
          <cell r="E1781" t="str">
            <v>PINTOR COM ENCARGOS COMPLEMENTARES</v>
          </cell>
          <cell r="F1781" t="str">
            <v>H</v>
          </cell>
          <cell r="G1781">
            <v>3.9E-2</v>
          </cell>
          <cell r="H1781">
            <v>28.593994000000002</v>
          </cell>
          <cell r="I1781">
            <v>1.1151657660000001</v>
          </cell>
        </row>
        <row r="1782">
          <cell r="D1782">
            <v>88316</v>
          </cell>
          <cell r="E1782" t="str">
            <v>SERVENTE COM ENCARGOS COMPLEMENTARES</v>
          </cell>
          <cell r="F1782" t="str">
            <v>H</v>
          </cell>
          <cell r="G1782">
            <v>1.4E-2</v>
          </cell>
          <cell r="H1782">
            <v>16.870282</v>
          </cell>
          <cell r="I1782">
            <v>0.236183948</v>
          </cell>
        </row>
        <row r="1783">
          <cell r="D1783">
            <v>6085</v>
          </cell>
          <cell r="E1783" t="str">
            <v>SELADOR ACRILICO PAREDES INTERNAS/EXTERNAS</v>
          </cell>
          <cell r="F1783" t="str">
            <v>L</v>
          </cell>
          <cell r="G1783">
            <v>0.16</v>
          </cell>
          <cell r="H1783" t="str">
            <v>6,48</v>
          </cell>
          <cell r="I1783">
            <v>1.0368000000000002</v>
          </cell>
        </row>
        <row r="1784">
          <cell r="D1784">
            <v>8624</v>
          </cell>
          <cell r="E1784" t="str">
            <v>EMASSAMENTO DE SUPERFICIE, COM APLICAÇÃO DE 02 DEMÃOS DE MASSA ACRILICA, LIXAMENTO E RETOQUES</v>
          </cell>
          <cell r="F1784" t="str">
            <v>M2</v>
          </cell>
          <cell r="I1784">
            <v>16.981468400000001</v>
          </cell>
        </row>
        <row r="1785">
          <cell r="D1785">
            <v>3767</v>
          </cell>
          <cell r="E1785" t="str">
            <v>LIXA EM FOLHA PARA PAREDE OU MADEIRA, NUMERO 120 (COR VERMELHA)</v>
          </cell>
          <cell r="F1785" t="str">
            <v xml:space="preserve">UN </v>
          </cell>
          <cell r="G1785">
            <v>0.5</v>
          </cell>
          <cell r="H1785" t="str">
            <v>0,43</v>
          </cell>
          <cell r="I1785">
            <v>0.215</v>
          </cell>
        </row>
        <row r="1786">
          <cell r="D1786">
            <v>88310</v>
          </cell>
          <cell r="E1786" t="str">
            <v>PINTOR COM ENCARGOS COMPLEMENTARES</v>
          </cell>
          <cell r="F1786" t="str">
            <v>H</v>
          </cell>
          <cell r="G1786">
            <v>0.35</v>
          </cell>
          <cell r="H1786">
            <v>28.593994000000002</v>
          </cell>
          <cell r="I1786">
            <v>10.0078979</v>
          </cell>
        </row>
        <row r="1787">
          <cell r="D1787">
            <v>88316</v>
          </cell>
          <cell r="E1787" t="str">
            <v>SERVENTE COM ENCARGOS COMPLEMENTARES</v>
          </cell>
          <cell r="F1787" t="str">
            <v>H</v>
          </cell>
          <cell r="G1787">
            <v>0.25</v>
          </cell>
          <cell r="H1787">
            <v>16.870282</v>
          </cell>
          <cell r="I1787">
            <v>4.2175704999999999</v>
          </cell>
        </row>
        <row r="1788">
          <cell r="D1788">
            <v>1602</v>
          </cell>
          <cell r="E1788" t="str">
            <v>MASSA ACRILICA</v>
          </cell>
          <cell r="F1788" t="str">
            <v>L</v>
          </cell>
          <cell r="G1788">
            <v>0.7</v>
          </cell>
          <cell r="H1788">
            <v>3.63</v>
          </cell>
          <cell r="I1788">
            <v>2.5409999999999999</v>
          </cell>
        </row>
        <row r="1789">
          <cell r="D1789">
            <v>79460</v>
          </cell>
          <cell r="E1789" t="str">
            <v>PINTURA EPOXI, DUAS DEMAOS</v>
          </cell>
          <cell r="F1789" t="str">
            <v>M2</v>
          </cell>
          <cell r="G1789" t="str">
            <v/>
          </cell>
          <cell r="I1789">
            <v>47.471196300000003</v>
          </cell>
        </row>
        <row r="1790">
          <cell r="D1790">
            <v>88310</v>
          </cell>
          <cell r="E1790" t="str">
            <v>PINTOR COM ENCARGOS COMPLEMENTARES</v>
          </cell>
          <cell r="F1790" t="str">
            <v>H</v>
          </cell>
          <cell r="G1790">
            <v>0.4</v>
          </cell>
          <cell r="H1790">
            <v>28.593994000000002</v>
          </cell>
          <cell r="I1790">
            <v>11.437597600000002</v>
          </cell>
        </row>
        <row r="1791">
          <cell r="D1791">
            <v>88316</v>
          </cell>
          <cell r="E1791" t="str">
            <v>SERVENTE COM ENCARGOS COMPLEMENTARES</v>
          </cell>
          <cell r="F1791" t="str">
            <v>H</v>
          </cell>
          <cell r="G1791">
            <v>0.35</v>
          </cell>
          <cell r="H1791">
            <v>16.870282</v>
          </cell>
          <cell r="I1791">
            <v>5.9045986999999993</v>
          </cell>
        </row>
        <row r="1792">
          <cell r="D1792">
            <v>5318</v>
          </cell>
          <cell r="E1792" t="str">
            <v>SOLVENTE DILUENTE A BASE DE AGUARRAS</v>
          </cell>
          <cell r="F1792" t="str">
            <v>L</v>
          </cell>
          <cell r="G1792">
            <v>0.05</v>
          </cell>
          <cell r="H1792" t="str">
            <v>9,58</v>
          </cell>
          <cell r="I1792">
            <v>0.47900000000000004</v>
          </cell>
        </row>
        <row r="1793">
          <cell r="D1793">
            <v>7304</v>
          </cell>
          <cell r="E1793" t="str">
            <v>TINTA EPOXI</v>
          </cell>
          <cell r="F1793" t="str">
            <v>L</v>
          </cell>
          <cell r="G1793">
            <v>0.5</v>
          </cell>
          <cell r="H1793" t="str">
            <v>59,30</v>
          </cell>
          <cell r="I1793">
            <v>29.65</v>
          </cell>
        </row>
        <row r="1794">
          <cell r="D1794">
            <v>3744</v>
          </cell>
          <cell r="E1794" t="str">
            <v>PINTURA DE ACABAMENTO COM APLICAÇÃO DE 03 DEMÃOS DE TINTA PVA LATEX PARA EXTERIORES - CORES CONVENCIONAIS</v>
          </cell>
          <cell r="F1794" t="str">
            <v xml:space="preserve">M2 </v>
          </cell>
          <cell r="I1794">
            <v>26.415981000000002</v>
          </cell>
        </row>
        <row r="1795">
          <cell r="D1795">
            <v>88310</v>
          </cell>
          <cell r="E1795" t="str">
            <v>PINTOR COM ENCARGOS COMPLEMENTARES</v>
          </cell>
          <cell r="F1795" t="str">
            <v xml:space="preserve">H </v>
          </cell>
          <cell r="G1795">
            <v>0.6</v>
          </cell>
          <cell r="H1795">
            <v>28.593994000000002</v>
          </cell>
          <cell r="I1795">
            <v>17.156396400000002</v>
          </cell>
        </row>
        <row r="1796">
          <cell r="D1796">
            <v>88316</v>
          </cell>
          <cell r="E1796" t="str">
            <v>SERVENTE COM ENCARGOS COMPLEMENTARES</v>
          </cell>
          <cell r="F1796" t="str">
            <v>H</v>
          </cell>
          <cell r="G1796">
            <v>0.3</v>
          </cell>
          <cell r="H1796">
            <v>16.870282</v>
          </cell>
          <cell r="I1796">
            <v>5.0610846</v>
          </cell>
        </row>
        <row r="1797">
          <cell r="D1797">
            <v>2231</v>
          </cell>
          <cell r="E1797" t="str">
            <v>TINTA PVS LATEX PARA EXTERIOR - CORALMUR BRANCO GELO</v>
          </cell>
          <cell r="F1797" t="str">
            <v>L</v>
          </cell>
          <cell r="G1797">
            <v>0.27</v>
          </cell>
          <cell r="H1797">
            <v>15.55</v>
          </cell>
          <cell r="I1797">
            <v>4.1985000000000001</v>
          </cell>
        </row>
        <row r="1798">
          <cell r="E1798" t="str">
            <v>SERVIÇOS COMPLEMENTARES</v>
          </cell>
        </row>
        <row r="1799">
          <cell r="D1799">
            <v>11887</v>
          </cell>
          <cell r="E1799" t="str">
            <v xml:space="preserve">GUARDA CORPO E CORRIMÃO EM TUBO FERRO GALVANIZADO, ALT= 1,10M, COM BARRAS VERTICAIS A CADA 11CM (3/4") E BARRAS HORIZONTAIS ( SUPERIOR, INTERMEDIÁRIAS (DUAS) E INFERIOR) DE 1.1/2", INCLUSIVE CURVA DE AÇO </v>
          </cell>
          <cell r="F1799" t="str">
            <v>M</v>
          </cell>
          <cell r="I1799">
            <v>268.56872599999997</v>
          </cell>
        </row>
        <row r="1800">
          <cell r="D1800">
            <v>12732</v>
          </cell>
          <cell r="E1800" t="str">
            <v xml:space="preserve">GUARDA CORPO E CORRIMÃO EM TUBO FERRO GALVANIZADO, ALT= 1,10M, COM BARRAS VERTICAIS A CADA 11CM (3/4") E BARRAS HORIZONTAIS ( SUPERIOR, INTERMEDIÁRIAS (DUAS) E INFERIOR) DE 1.1/2", INCLUSIVE CURVA DE AÇO </v>
          </cell>
          <cell r="F1800" t="str">
            <v>M</v>
          </cell>
          <cell r="G1800">
            <v>1</v>
          </cell>
          <cell r="H1800">
            <v>220</v>
          </cell>
          <cell r="I1800">
            <v>220</v>
          </cell>
        </row>
        <row r="1801">
          <cell r="D1801">
            <v>88309</v>
          </cell>
          <cell r="E1801" t="str">
            <v>PEDREIRO COM ENCARGOS COMPLEMENTARES</v>
          </cell>
          <cell r="F1801" t="str">
            <v>H</v>
          </cell>
          <cell r="G1801">
            <v>1</v>
          </cell>
          <cell r="H1801">
            <v>26.849394</v>
          </cell>
          <cell r="I1801">
            <v>26.849394</v>
          </cell>
        </row>
        <row r="1802">
          <cell r="D1802">
            <v>88316</v>
          </cell>
          <cell r="E1802" t="str">
            <v>SERVENTE COM ENCARGOS COMPLEMENTARES</v>
          </cell>
          <cell r="F1802" t="str">
            <v>H</v>
          </cell>
          <cell r="G1802">
            <v>1</v>
          </cell>
          <cell r="H1802">
            <v>16.870282</v>
          </cell>
          <cell r="I1802">
            <v>16.870282</v>
          </cell>
        </row>
        <row r="1803">
          <cell r="D1803">
            <v>125</v>
          </cell>
          <cell r="E1803" t="str">
            <v>CONCRETO SIMPLES FCK= 15 MPA (B1/B2), FABRICADO NA OBRA, SEM LANÇAMENTO E ADENSAMENTO</v>
          </cell>
          <cell r="F1803" t="str">
            <v>M3</v>
          </cell>
          <cell r="G1803">
            <v>1.4999999999999999E-2</v>
          </cell>
          <cell r="H1803">
            <v>323.27</v>
          </cell>
          <cell r="I1803">
            <v>4.8490499999999992</v>
          </cell>
        </row>
        <row r="1804">
          <cell r="E1804" t="str">
            <v>LIMPEZA FINAL DE OBRA</v>
          </cell>
        </row>
        <row r="1805">
          <cell r="D1805">
            <v>9537</v>
          </cell>
          <cell r="E1805" t="str">
            <v>LIMPEZA FINAL DA OBRA</v>
          </cell>
          <cell r="F1805" t="str">
            <v xml:space="preserve">M2 </v>
          </cell>
          <cell r="I1805">
            <v>2.5723394800000001</v>
          </cell>
        </row>
        <row r="1806">
          <cell r="D1806">
            <v>3</v>
          </cell>
          <cell r="E1806" t="str">
            <v>ACIDO MURIATICO (SOLUCAO ACIDA)</v>
          </cell>
          <cell r="F1806" t="str">
            <v xml:space="preserve">L </v>
          </cell>
          <cell r="G1806">
            <v>0.05</v>
          </cell>
          <cell r="H1806" t="str">
            <v>4,21</v>
          </cell>
          <cell r="I1806">
            <v>0.21050000000000002</v>
          </cell>
        </row>
        <row r="1807">
          <cell r="D1807">
            <v>88316</v>
          </cell>
          <cell r="E1807" t="str">
            <v>SERVENTE OU OPERARIO NAO QUALIFICADO</v>
          </cell>
          <cell r="F1807" t="str">
            <v xml:space="preserve">H </v>
          </cell>
          <cell r="G1807">
            <v>0.14000000000000001</v>
          </cell>
          <cell r="H1807">
            <v>16.870282</v>
          </cell>
          <cell r="I1807">
            <v>2.36183948</v>
          </cell>
        </row>
        <row r="1808">
          <cell r="E1808" t="str">
            <v>ADMINISTRAÇÃO</v>
          </cell>
        </row>
        <row r="1809">
          <cell r="D1809">
            <v>93567</v>
          </cell>
          <cell r="E1809" t="str">
            <v>ENGENHEIRO CIVIL DE OBRA PLENO COM ENCARGOS COMPLEMENTARES</v>
          </cell>
          <cell r="F1809" t="str">
            <v>MÊS</v>
          </cell>
          <cell r="G1809">
            <v>1</v>
          </cell>
          <cell r="I1809">
            <v>18651.28</v>
          </cell>
        </row>
        <row r="1810">
          <cell r="D1810">
            <v>93557</v>
          </cell>
          <cell r="E1810" t="str">
            <v>EPI (ENCARGOS COMPLEMENTARES) - MENSALISTA</v>
          </cell>
          <cell r="F1810" t="str">
            <v>MES</v>
          </cell>
          <cell r="G1810">
            <v>0.05</v>
          </cell>
          <cell r="H1810" t="str">
            <v>162,88</v>
          </cell>
          <cell r="I1810">
            <v>8.1440000000000001</v>
          </cell>
        </row>
        <row r="1811">
          <cell r="D1811">
            <v>95417</v>
          </cell>
          <cell r="E1811" t="str">
            <v>CURSO DE CAPACITAÇÃO (ENGENHEIRO CIVIL DE OBRA PLENO) - MENSALISTA</v>
          </cell>
          <cell r="F1811" t="str">
            <v>MES</v>
          </cell>
          <cell r="G1811">
            <v>1</v>
          </cell>
          <cell r="H1811">
            <v>168.6</v>
          </cell>
          <cell r="I1811">
            <v>168.6</v>
          </cell>
        </row>
        <row r="1812">
          <cell r="D1812">
            <v>40813</v>
          </cell>
          <cell r="E1812" t="str">
            <v>ENGENHEIRO CIVIL DE OBRA PLENO (MENSALISTA)</v>
          </cell>
          <cell r="F1812" t="str">
            <v>MES</v>
          </cell>
          <cell r="G1812">
            <v>1</v>
          </cell>
          <cell r="H1812" t="str">
            <v>18.409,50</v>
          </cell>
          <cell r="I1812">
            <v>18409.5</v>
          </cell>
        </row>
        <row r="1813">
          <cell r="D1813">
            <v>40863</v>
          </cell>
          <cell r="E1813" t="str">
            <v>EXAMES - MENSALISTA (ENCARGOS COMPLEMENTARES (COLETADO CAIXA)</v>
          </cell>
          <cell r="F1813" t="str">
            <v>MES</v>
          </cell>
          <cell r="G1813">
            <v>1</v>
          </cell>
          <cell r="H1813" t="str">
            <v>69,24</v>
          </cell>
          <cell r="I1813">
            <v>69.239999999999995</v>
          </cell>
        </row>
        <row r="1814">
          <cell r="D1814">
            <v>40864</v>
          </cell>
          <cell r="E1814" t="str">
            <v>SEGURO - MENSALISTA (ENCARGOS COMPLEMENTARES) (COLETADO CAIXA)</v>
          </cell>
          <cell r="F1814" t="str">
            <v>MES</v>
          </cell>
          <cell r="G1814">
            <v>1</v>
          </cell>
          <cell r="H1814" t="str">
            <v>3,94</v>
          </cell>
          <cell r="I1814">
            <v>3.94</v>
          </cell>
        </row>
        <row r="1815">
          <cell r="D1815">
            <v>94295</v>
          </cell>
          <cell r="E1815" t="str">
            <v>MESTRE DE OBRAS</v>
          </cell>
          <cell r="F1815" t="str">
            <v>MÊS</v>
          </cell>
          <cell r="G1815">
            <v>1</v>
          </cell>
          <cell r="I1815">
            <v>7465.61</v>
          </cell>
        </row>
        <row r="1816">
          <cell r="D1816">
            <v>93557</v>
          </cell>
          <cell r="E1816" t="str">
            <v>EPI (ENCARGOS COMPLEMENTARES) - MENSALISTA</v>
          </cell>
          <cell r="F1816" t="str">
            <v>MES</v>
          </cell>
          <cell r="G1816">
            <v>0.05</v>
          </cell>
          <cell r="H1816" t="str">
            <v>162,88</v>
          </cell>
          <cell r="I1816">
            <v>8.1440000000000001</v>
          </cell>
        </row>
        <row r="1817">
          <cell r="D1817">
            <v>95423</v>
          </cell>
          <cell r="E1817" t="str">
            <v>CURSO DE CAPACITAÇÃO (MESTRE DE OBRAS) - MENSALISTA</v>
          </cell>
          <cell r="F1817" t="str">
            <v>MES</v>
          </cell>
          <cell r="G1817">
            <v>1</v>
          </cell>
          <cell r="H1817">
            <v>89.64</v>
          </cell>
          <cell r="I1817">
            <v>89.64</v>
          </cell>
        </row>
        <row r="1818">
          <cell r="D1818">
            <v>40819</v>
          </cell>
          <cell r="E1818" t="str">
            <v>MESTRE DE OBRAS (MENSALISTA)</v>
          </cell>
          <cell r="F1818" t="str">
            <v>MES</v>
          </cell>
          <cell r="G1818">
            <v>1</v>
          </cell>
          <cell r="H1818" t="str">
            <v>7.302,79</v>
          </cell>
          <cell r="I1818">
            <v>7302.79</v>
          </cell>
        </row>
        <row r="1819">
          <cell r="D1819">
            <v>40863</v>
          </cell>
          <cell r="E1819" t="str">
            <v>EXAMES - MENSALISTA (ENCARGOS COMPLEMENTARES (COLETADO CAIXA)</v>
          </cell>
          <cell r="F1819" t="str">
            <v>MES</v>
          </cell>
          <cell r="G1819">
            <v>1</v>
          </cell>
          <cell r="H1819" t="str">
            <v>69,24</v>
          </cell>
          <cell r="I1819">
            <v>69.239999999999995</v>
          </cell>
        </row>
        <row r="1820">
          <cell r="D1820">
            <v>40864</v>
          </cell>
          <cell r="E1820" t="str">
            <v>SEGURO - MENSALISTA (ENCARGOS COMPLEMENTARES) (COLETADO CAIXA)</v>
          </cell>
          <cell r="F1820" t="str">
            <v>MES</v>
          </cell>
          <cell r="G1820">
            <v>1</v>
          </cell>
          <cell r="H1820" t="str">
            <v>3,94</v>
          </cell>
          <cell r="I1820">
            <v>3.94</v>
          </cell>
        </row>
        <row r="1821">
          <cell r="D1821">
            <v>93563</v>
          </cell>
          <cell r="E1821" t="str">
            <v>ALMOXARIFE COM ENCARGOS COMPLEMENTARES</v>
          </cell>
          <cell r="F1821" t="str">
            <v>MÊS</v>
          </cell>
          <cell r="G1821">
            <v>1</v>
          </cell>
          <cell r="I1821">
            <v>4681.4299999999994</v>
          </cell>
        </row>
        <row r="1822">
          <cell r="D1822">
            <v>93557</v>
          </cell>
          <cell r="E1822" t="str">
            <v>EPI (ENCARGOS COMPLEMENTARES) - MENSALISTA</v>
          </cell>
          <cell r="F1822" t="str">
            <v>MES</v>
          </cell>
          <cell r="G1822">
            <v>0.05</v>
          </cell>
          <cell r="H1822" t="str">
            <v>162,88</v>
          </cell>
          <cell r="I1822">
            <v>8.1440000000000001</v>
          </cell>
        </row>
        <row r="1823">
          <cell r="D1823">
            <v>95413</v>
          </cell>
          <cell r="E1823" t="str">
            <v>CURSO DE CAPACITAÇÃO (ALMOXARIFE) - MENSALISTA</v>
          </cell>
          <cell r="F1823" t="str">
            <v>MES</v>
          </cell>
          <cell r="G1823">
            <v>1</v>
          </cell>
          <cell r="H1823">
            <v>11.93</v>
          </cell>
          <cell r="I1823">
            <v>11.93</v>
          </cell>
        </row>
        <row r="1824">
          <cell r="D1824">
            <v>40809</v>
          </cell>
          <cell r="E1824" t="str">
            <v>ALMOXARIFE (MENSALISTA)</v>
          </cell>
          <cell r="F1824" t="str">
            <v>MES</v>
          </cell>
          <cell r="G1824">
            <v>1</v>
          </cell>
          <cell r="H1824" t="str">
            <v>3.973,64</v>
          </cell>
          <cell r="I1824">
            <v>3973.64</v>
          </cell>
        </row>
        <row r="1825">
          <cell r="D1825">
            <v>40861</v>
          </cell>
          <cell r="E1825" t="str">
            <v>TRANSPORTE - MENSALISTA (ENCARGOS COMPLEMENTARES) (COLETADO CAIXA)</v>
          </cell>
          <cell r="F1825" t="str">
            <v>MES</v>
          </cell>
          <cell r="G1825">
            <v>1</v>
          </cell>
          <cell r="H1825" t="str">
            <v>114,07</v>
          </cell>
          <cell r="I1825">
            <v>114.07</v>
          </cell>
        </row>
        <row r="1826">
          <cell r="D1826">
            <v>40862</v>
          </cell>
          <cell r="E1826" t="str">
            <v>ALIMENTACAO - MENSALISTA (ENCARGOS COMPLEMENTARES) (COLETADO CAIXA)</v>
          </cell>
          <cell r="F1826" t="str">
            <v>MES</v>
          </cell>
          <cell r="G1826">
            <v>1</v>
          </cell>
          <cell r="H1826" t="str">
            <v>581,79</v>
          </cell>
          <cell r="I1826">
            <v>581.79</v>
          </cell>
        </row>
        <row r="1827">
          <cell r="D1827">
            <v>40863</v>
          </cell>
          <cell r="E1827" t="str">
            <v>EXAMES - MENSALISTA (ENCARGOS COMPLEMENTARES (COLETADO CAIXA)</v>
          </cell>
          <cell r="F1827" t="str">
            <v>MES</v>
          </cell>
          <cell r="G1827">
            <v>1</v>
          </cell>
          <cell r="H1827" t="str">
            <v>69,24</v>
          </cell>
          <cell r="I1827">
            <v>69.239999999999995</v>
          </cell>
        </row>
        <row r="1828">
          <cell r="D1828">
            <v>40864</v>
          </cell>
          <cell r="E1828" t="str">
            <v>SEGURO - MENSALISTA (ENCARGOS COMPLEMENTARES) (COLETADO CAIXA)</v>
          </cell>
          <cell r="F1828" t="str">
            <v>MES</v>
          </cell>
          <cell r="G1828">
            <v>1</v>
          </cell>
          <cell r="H1828" t="str">
            <v>3,94</v>
          </cell>
          <cell r="I1828">
            <v>3.94</v>
          </cell>
        </row>
        <row r="1829">
          <cell r="D1829">
            <v>10832</v>
          </cell>
          <cell r="E1829" t="str">
            <v>AS BUILT</v>
          </cell>
          <cell r="F1829" t="str">
            <v>M2</v>
          </cell>
          <cell r="G1829" t="str">
            <v/>
          </cell>
          <cell r="I1829">
            <v>1.06488</v>
          </cell>
        </row>
        <row r="1830">
          <cell r="D1830">
            <v>90773</v>
          </cell>
          <cell r="E1830" t="str">
            <v>DESENHISTA COPISTA</v>
          </cell>
          <cell r="F1830" t="str">
            <v>H</v>
          </cell>
          <cell r="G1830">
            <v>5.8000000000000003E-2</v>
          </cell>
          <cell r="H1830" t="str">
            <v>18,36</v>
          </cell>
          <cell r="I1830">
            <v>1.06488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g Aurea"/>
      <sheetName val="CRONOGRAMA"/>
      <sheetName val="COMPOSIÇÕES"/>
      <sheetName val="RELAÇÃO - COMPOSIÇÕES E INSUMOS"/>
      <sheetName val="mc Big Aurea"/>
      <sheetName val="serviço"/>
      <sheetName val="QUANTITATIVO"/>
      <sheetName val="COMPOSIÇÕES "/>
      <sheetName val="SERVIÇOS"/>
      <sheetName val="Plan1"/>
      <sheetName val="Auxiliar"/>
      <sheetName val="Receita"/>
      <sheetName val="EAP PPER-1"/>
      <sheetName val="Hh"/>
      <sheetName val="PPU"/>
    </sheetNames>
    <sheetDataSet>
      <sheetData sheetId="0"/>
      <sheetData sheetId="1"/>
      <sheetData sheetId="2"/>
      <sheetData sheetId="3" refreshError="1">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CAMENTO SINTETICO"/>
      <sheetName val="ORCAMENTO ANALITICO "/>
      <sheetName val="BDI OBRAS"/>
      <sheetName val="BDI EQUIPAMENTOS"/>
      <sheetName val="ENCARGOS SOCIAIS"/>
      <sheetName val="CURVA ABC INSUMOS"/>
      <sheetName val="CURVA QUANT"/>
      <sheetName val="CURVA SEM DUPLICATA"/>
      <sheetName val="CURVA ABC COMP"/>
      <sheetName val="CRONOGRAMA"/>
      <sheetName val="M.O."/>
      <sheetName val="SINAPI-INSUMOS"/>
      <sheetName val="SINAPI-COMPOSIÇÕES"/>
      <sheetName val="ORSE-INSUMOS"/>
      <sheetName val="COTAÇÃO"/>
      <sheetName val="CAPA "/>
    </sheetNames>
    <sheetDataSet>
      <sheetData sheetId="0"/>
      <sheetData sheetId="1"/>
      <sheetData sheetId="2"/>
      <sheetData sheetId="3"/>
      <sheetData sheetId="4"/>
      <sheetData sheetId="5"/>
      <sheetData sheetId="6"/>
      <sheetData sheetId="7"/>
      <sheetData sheetId="8"/>
      <sheetData sheetId="9"/>
      <sheetData sheetId="10">
        <row r="3">
          <cell r="A3">
            <v>88238</v>
          </cell>
          <cell r="B3" t="str">
            <v>AJUDANTE DE ARMADOR COM ENCARGOS COMPLEMENTARES</v>
          </cell>
          <cell r="C3" t="str">
            <v>H</v>
          </cell>
          <cell r="D3" t="str">
            <v>17,60</v>
          </cell>
          <cell r="E3">
            <v>6114</v>
          </cell>
          <cell r="F3">
            <v>12.31</v>
          </cell>
          <cell r="G3">
            <v>74.459999999999994</v>
          </cell>
          <cell r="H3">
            <v>21.476025999999997</v>
          </cell>
        </row>
        <row r="4">
          <cell r="A4">
            <v>88239</v>
          </cell>
          <cell r="B4" t="str">
            <v>AJUDANTE DE CARPINTEIRO COM ENCARGOS COMPLEMENTARES</v>
          </cell>
          <cell r="C4" t="str">
            <v>H</v>
          </cell>
          <cell r="D4">
            <v>16.07</v>
          </cell>
          <cell r="E4">
            <v>6114</v>
          </cell>
          <cell r="F4">
            <v>12.31</v>
          </cell>
          <cell r="G4">
            <v>74.459999999999994</v>
          </cell>
          <cell r="H4">
            <v>21.476025999999997</v>
          </cell>
        </row>
        <row r="5">
          <cell r="A5">
            <v>88240</v>
          </cell>
          <cell r="B5" t="str">
            <v>AJUDANTE DE ESTRUTURA METÁLICA COM ENCARGOS COMPLEMENTARES</v>
          </cell>
          <cell r="C5" t="str">
            <v>H</v>
          </cell>
          <cell r="D5">
            <v>12.04</v>
          </cell>
          <cell r="G5">
            <v>74.459999999999994</v>
          </cell>
        </row>
        <row r="6">
          <cell r="A6">
            <v>88241</v>
          </cell>
          <cell r="B6" t="str">
            <v>AJUDANTE DE OPERAÇÃO EM GERAL COM ENCARGOS COMPLEMENTARES</v>
          </cell>
          <cell r="C6" t="str">
            <v>H</v>
          </cell>
          <cell r="D6">
            <v>14.65</v>
          </cell>
          <cell r="G6">
            <v>74.459999999999994</v>
          </cell>
        </row>
        <row r="7">
          <cell r="A7">
            <v>88242</v>
          </cell>
          <cell r="B7" t="str">
            <v>AJUDANTE DE PEDREIRO COM ENCARGOS COMPLEMENTARES</v>
          </cell>
          <cell r="C7" t="str">
            <v>H</v>
          </cell>
          <cell r="D7">
            <v>15.7</v>
          </cell>
          <cell r="G7">
            <v>74.459999999999994</v>
          </cell>
        </row>
        <row r="8">
          <cell r="A8">
            <v>88243</v>
          </cell>
          <cell r="B8" t="str">
            <v>AJUDANTE ESPECIALIZADO COM ENCARGOS COMPLEMENTARES</v>
          </cell>
          <cell r="C8" t="str">
            <v>H</v>
          </cell>
          <cell r="D8">
            <v>14.65</v>
          </cell>
          <cell r="E8">
            <v>242</v>
          </cell>
          <cell r="F8">
            <v>10.51</v>
          </cell>
          <cell r="G8">
            <v>74.459999999999994</v>
          </cell>
          <cell r="H8">
            <v>18.335746</v>
          </cell>
        </row>
        <row r="9">
          <cell r="A9">
            <v>88245</v>
          </cell>
          <cell r="B9" t="str">
            <v>ARMADOR COM ENCARGOS COMPLEMENTARES</v>
          </cell>
          <cell r="C9" t="str">
            <v>H</v>
          </cell>
          <cell r="D9">
            <v>19.920000000000002</v>
          </cell>
          <cell r="E9">
            <v>378</v>
          </cell>
          <cell r="F9">
            <v>16.39</v>
          </cell>
          <cell r="G9">
            <v>74.459999999999994</v>
          </cell>
          <cell r="H9">
            <v>28.593994000000002</v>
          </cell>
        </row>
        <row r="10">
          <cell r="A10">
            <v>88246</v>
          </cell>
          <cell r="B10" t="str">
            <v>ASSENTADOR DE TUBOS COM ENCARGOS COMPLEMENTARES</v>
          </cell>
          <cell r="C10" t="str">
            <v>H</v>
          </cell>
          <cell r="D10">
            <v>21.27</v>
          </cell>
          <cell r="G10">
            <v>74.459999999999994</v>
          </cell>
        </row>
        <row r="11">
          <cell r="A11">
            <v>88247</v>
          </cell>
          <cell r="B11" t="str">
            <v>AUXILIAR DE ELETRICISTA COM ENCARGOS COMPLEMENTARES</v>
          </cell>
          <cell r="C11" t="str">
            <v>H</v>
          </cell>
          <cell r="D11">
            <v>16.28</v>
          </cell>
          <cell r="E11">
            <v>247</v>
          </cell>
          <cell r="F11">
            <v>12.31</v>
          </cell>
          <cell r="G11">
            <v>74.459999999999994</v>
          </cell>
          <cell r="H11">
            <v>21.476025999999997</v>
          </cell>
        </row>
        <row r="12">
          <cell r="A12">
            <v>88248</v>
          </cell>
          <cell r="B12" t="str">
            <v>AUXILIAR DE ENCANADOR OU BOMBEIRO HIDRÁULICO COM ENCARGOS COMPLEMENTAR</v>
          </cell>
          <cell r="C12" t="str">
            <v>H</v>
          </cell>
          <cell r="D12">
            <v>16.079999999999998</v>
          </cell>
          <cell r="E12">
            <v>246</v>
          </cell>
          <cell r="F12">
            <v>11.54</v>
          </cell>
          <cell r="G12">
            <v>74.459999999999994</v>
          </cell>
          <cell r="H12">
            <v>20.132683999999998</v>
          </cell>
        </row>
        <row r="13">
          <cell r="A13">
            <v>88249</v>
          </cell>
          <cell r="B13" t="str">
            <v>AUXILIAR DE LABORATÓRIO COM ENCARGOS COMPLEMENTARES</v>
          </cell>
          <cell r="C13" t="str">
            <v>H</v>
          </cell>
          <cell r="D13">
            <v>14.2</v>
          </cell>
          <cell r="E13">
            <v>245</v>
          </cell>
          <cell r="F13">
            <v>10.4</v>
          </cell>
          <cell r="G13">
            <v>74.459999999999994</v>
          </cell>
          <cell r="H13">
            <v>18.143840000000001</v>
          </cell>
        </row>
        <row r="14">
          <cell r="A14">
            <v>88250</v>
          </cell>
          <cell r="B14" t="str">
            <v>AUXILIAR DE MECÂNICO COM ENCARGOS COMPLEMENTARES</v>
          </cell>
          <cell r="C14" t="str">
            <v>H</v>
          </cell>
          <cell r="D14">
            <v>16.36</v>
          </cell>
          <cell r="G14">
            <v>74.459999999999994</v>
          </cell>
        </row>
        <row r="15">
          <cell r="A15">
            <v>88251</v>
          </cell>
          <cell r="B15" t="str">
            <v>AUXILIAR DE SERRALHEIRO COM ENCARGOS COMPLEMENTARES</v>
          </cell>
          <cell r="C15" t="str">
            <v>H</v>
          </cell>
          <cell r="D15">
            <v>15.43</v>
          </cell>
          <cell r="G15">
            <v>74.459999999999994</v>
          </cell>
        </row>
        <row r="16">
          <cell r="A16">
            <v>88252</v>
          </cell>
          <cell r="B16" t="str">
            <v>AUXILIAR DE SERVIÇOS GERAIS COM ENCARGOS COMPLEMENTARES</v>
          </cell>
          <cell r="C16" t="str">
            <v>H</v>
          </cell>
          <cell r="D16">
            <v>13.03</v>
          </cell>
          <cell r="G16">
            <v>74.459999999999994</v>
          </cell>
        </row>
        <row r="17">
          <cell r="A17">
            <v>88253</v>
          </cell>
          <cell r="B17" t="str">
            <v>AUXILIAR DE TOPÓGRAFO COM ENCARGOS COMPLEMENTARES</v>
          </cell>
          <cell r="C17" t="str">
            <v>H</v>
          </cell>
          <cell r="D17">
            <v>25.61</v>
          </cell>
          <cell r="G17">
            <v>74.459999999999994</v>
          </cell>
        </row>
        <row r="18">
          <cell r="A18">
            <v>88255</v>
          </cell>
          <cell r="B18" t="str">
            <v>AUXILIAR TÉCNICO DE ENGENHARIA COM ENCARGOS COMPLEMENTARES</v>
          </cell>
          <cell r="C18" t="str">
            <v>H</v>
          </cell>
          <cell r="D18">
            <v>31.73</v>
          </cell>
          <cell r="G18">
            <v>74.459999999999994</v>
          </cell>
        </row>
        <row r="19">
          <cell r="A19">
            <v>88256</v>
          </cell>
          <cell r="B19" t="str">
            <v>AZULEJISTA OU LADRILHISTA COM ENCARGOS COMPLEMENTARES</v>
          </cell>
          <cell r="C19" t="str">
            <v>H</v>
          </cell>
          <cell r="D19">
            <v>18.510000000000002</v>
          </cell>
          <cell r="E19">
            <v>4760</v>
          </cell>
          <cell r="F19">
            <v>14.9</v>
          </cell>
          <cell r="G19">
            <v>74.459999999999994</v>
          </cell>
          <cell r="H19">
            <v>25.994540000000001</v>
          </cell>
        </row>
        <row r="20">
          <cell r="A20">
            <v>88257</v>
          </cell>
          <cell r="B20" t="str">
            <v>BLASTER, DINAMITADOR OU CABO DE FOGO COM ENCARGOS COMPLEMENTARES</v>
          </cell>
          <cell r="C20" t="str">
            <v>H</v>
          </cell>
          <cell r="D20">
            <v>22.09</v>
          </cell>
          <cell r="G20">
            <v>74.459999999999994</v>
          </cell>
        </row>
        <row r="21">
          <cell r="A21">
            <v>88258</v>
          </cell>
          <cell r="B21" t="str">
            <v>CADASTRISTA DE USUÁRIOS COM ENCARGOS COMPLEMENTARES</v>
          </cell>
          <cell r="C21" t="str">
            <v>H</v>
          </cell>
          <cell r="D21">
            <v>23.73</v>
          </cell>
          <cell r="G21">
            <v>74.459999999999994</v>
          </cell>
        </row>
        <row r="22">
          <cell r="A22">
            <v>88259</v>
          </cell>
          <cell r="B22" t="str">
            <v>CALAFETADOR/CALAFATE COM ENCARGOS COMPLEMENTARES</v>
          </cell>
          <cell r="C22" t="str">
            <v>H</v>
          </cell>
          <cell r="D22">
            <v>18.940000000000001</v>
          </cell>
          <cell r="G22">
            <v>74.459999999999994</v>
          </cell>
        </row>
        <row r="23">
          <cell r="A23">
            <v>88260</v>
          </cell>
          <cell r="B23" t="str">
            <v>CALCETEIRO COM ENCARGOS COMPLEMENTARES</v>
          </cell>
          <cell r="C23" t="str">
            <v>H</v>
          </cell>
          <cell r="D23">
            <v>20.43</v>
          </cell>
          <cell r="G23">
            <v>74.459999999999994</v>
          </cell>
        </row>
        <row r="24">
          <cell r="A24">
            <v>88261</v>
          </cell>
          <cell r="B24" t="str">
            <v>CARPINTEIRO DE ESQUADRIA COM ENCARGOS COMPLEMENTARES</v>
          </cell>
          <cell r="C24" t="str">
            <v>H</v>
          </cell>
          <cell r="D24">
            <v>19.72</v>
          </cell>
          <cell r="E24">
            <v>1214</v>
          </cell>
          <cell r="F24">
            <v>16.149999999999999</v>
          </cell>
          <cell r="G24">
            <v>74.459999999999994</v>
          </cell>
          <cell r="H24">
            <v>28.175289999999997</v>
          </cell>
        </row>
        <row r="25">
          <cell r="A25">
            <v>88262</v>
          </cell>
          <cell r="B25" t="str">
            <v>CARPINTEIRO DE FORMAS COM ENCARGOS COMPLEMENTARES</v>
          </cell>
          <cell r="C25" t="str">
            <v>H</v>
          </cell>
          <cell r="D25">
            <v>19.920000000000002</v>
          </cell>
          <cell r="E25">
            <v>1214</v>
          </cell>
          <cell r="F25">
            <v>16.149999999999999</v>
          </cell>
          <cell r="G25">
            <v>74.459999999999994</v>
          </cell>
          <cell r="H25">
            <v>28.175289999999997</v>
          </cell>
        </row>
        <row r="26">
          <cell r="A26">
            <v>88263</v>
          </cell>
          <cell r="B26" t="str">
            <v>CAVOUQUEIRO OU OPERADOR PERFURATRIZ/ROMPEDOR COM ENCARGOS COMPLEMENTAR</v>
          </cell>
          <cell r="C26" t="str">
            <v>H</v>
          </cell>
          <cell r="D26">
            <v>17.170000000000002</v>
          </cell>
          <cell r="G26">
            <v>74.459999999999994</v>
          </cell>
        </row>
        <row r="27">
          <cell r="A27">
            <v>88264</v>
          </cell>
          <cell r="B27" t="str">
            <v>ELETRICISTA COM ENCARGOS COMPLEMENTARES</v>
          </cell>
          <cell r="C27" t="str">
            <v>H</v>
          </cell>
          <cell r="D27">
            <v>20.239999999999998</v>
          </cell>
          <cell r="E27">
            <v>2436</v>
          </cell>
          <cell r="F27">
            <v>16.39</v>
          </cell>
          <cell r="G27">
            <v>74.459999999999994</v>
          </cell>
          <cell r="H27">
            <v>28.593994000000002</v>
          </cell>
        </row>
        <row r="28">
          <cell r="A28">
            <v>88265</v>
          </cell>
          <cell r="B28" t="str">
            <v>ELETRICISTA INDUSTRIAL COM ENCARGOS COMPLEMENTARES</v>
          </cell>
          <cell r="C28" t="str">
            <v>H</v>
          </cell>
          <cell r="D28">
            <v>24.8</v>
          </cell>
          <cell r="G28">
            <v>74.459999999999994</v>
          </cell>
        </row>
        <row r="29">
          <cell r="A29">
            <v>88266</v>
          </cell>
          <cell r="B29" t="str">
            <v>ELETROTÉCNICO COM ENCARGOS COMPLEMENTARES</v>
          </cell>
          <cell r="C29" t="str">
            <v>H</v>
          </cell>
          <cell r="D29">
            <v>28.57</v>
          </cell>
          <cell r="G29">
            <v>74.459999999999994</v>
          </cell>
        </row>
        <row r="30">
          <cell r="A30">
            <v>88267</v>
          </cell>
          <cell r="B30" t="str">
            <v>ENCANADOR OU BOMBEIRO HIDRÁULICO COM ENCARGOS COMPLEMENTARES</v>
          </cell>
          <cell r="C30" t="str">
            <v>H</v>
          </cell>
          <cell r="D30">
            <v>19.98</v>
          </cell>
          <cell r="E30">
            <v>2696</v>
          </cell>
          <cell r="F30">
            <v>16.39</v>
          </cell>
          <cell r="G30">
            <v>74.459999999999994</v>
          </cell>
          <cell r="H30">
            <v>28.593994000000002</v>
          </cell>
        </row>
        <row r="31">
          <cell r="A31">
            <v>88268</v>
          </cell>
          <cell r="B31" t="str">
            <v>ESTUCADOR COM ENCARGOS COMPLEMENTARES</v>
          </cell>
          <cell r="C31" t="str">
            <v>H</v>
          </cell>
          <cell r="D31">
            <v>18.059999999999999</v>
          </cell>
          <cell r="G31">
            <v>74.459999999999994</v>
          </cell>
        </row>
        <row r="32">
          <cell r="A32">
            <v>88269</v>
          </cell>
          <cell r="B32" t="str">
            <v>GESSEIRO COM ENCARGOS COMPLEMENTARES</v>
          </cell>
          <cell r="C32" t="str">
            <v>H</v>
          </cell>
          <cell r="D32">
            <v>18.059999999999999</v>
          </cell>
          <cell r="E32">
            <v>12872</v>
          </cell>
          <cell r="F32">
            <v>14.46</v>
          </cell>
          <cell r="G32">
            <v>74.459999999999994</v>
          </cell>
          <cell r="H32">
            <v>25.226915999999999</v>
          </cell>
        </row>
        <row r="33">
          <cell r="A33">
            <v>88270</v>
          </cell>
          <cell r="B33" t="str">
            <v>IMPERMEABILIZADOR COM ENCARGOS COMPLEMENTARES</v>
          </cell>
          <cell r="C33" t="str">
            <v>H</v>
          </cell>
          <cell r="D33">
            <v>20.82</v>
          </cell>
          <cell r="G33">
            <v>74.459999999999994</v>
          </cell>
        </row>
        <row r="34">
          <cell r="A34">
            <v>88272</v>
          </cell>
          <cell r="B34" t="str">
            <v>MACARIQUEIRO COM ENCARGOS COMPLEMENTARES</v>
          </cell>
          <cell r="C34" t="str">
            <v>H</v>
          </cell>
          <cell r="D34">
            <v>27.06</v>
          </cell>
          <cell r="G34">
            <v>74.459999999999994</v>
          </cell>
        </row>
        <row r="35">
          <cell r="A35">
            <v>88273</v>
          </cell>
          <cell r="B35" t="str">
            <v>MARCENEIRO COM ENCARGOS COMPLEMENTARES</v>
          </cell>
          <cell r="C35" t="str">
            <v>H</v>
          </cell>
          <cell r="D35">
            <v>18.36</v>
          </cell>
          <cell r="G35">
            <v>74.459999999999994</v>
          </cell>
        </row>
        <row r="36">
          <cell r="A36">
            <v>88274</v>
          </cell>
          <cell r="B36" t="str">
            <v>MARMORISTA/GRANITEIRO COM ENCARGOS COMPLEMENTARES</v>
          </cell>
          <cell r="C36" t="str">
            <v>H</v>
          </cell>
          <cell r="D36">
            <v>19.03</v>
          </cell>
          <cell r="G36">
            <v>74.459999999999994</v>
          </cell>
        </row>
        <row r="37">
          <cell r="A37">
            <v>88275</v>
          </cell>
          <cell r="B37" t="str">
            <v>MECÃNICO DE EQUIPAMENTOS PESADOS COM ENCARGOS COMPLEMENTARES</v>
          </cell>
          <cell r="C37" t="str">
            <v>H</v>
          </cell>
          <cell r="D37">
            <v>26.88</v>
          </cell>
          <cell r="G37">
            <v>74.459999999999994</v>
          </cell>
        </row>
        <row r="38">
          <cell r="A38">
            <v>88277</v>
          </cell>
          <cell r="B38" t="str">
            <v>MONTADOR (TUBO AÇO/EQUIPAMENTOS) COM ENCARGOS COMPLEMENTARES</v>
          </cell>
          <cell r="C38" t="str">
            <v>H</v>
          </cell>
          <cell r="D38">
            <v>21.27</v>
          </cell>
          <cell r="G38">
            <v>74.459999999999994</v>
          </cell>
        </row>
        <row r="39">
          <cell r="A39">
            <v>88278</v>
          </cell>
          <cell r="B39" t="str">
            <v>MONTADOR DE ESTRUTURA METÁLICA COM ENCARGOS COMPLEMENTARES</v>
          </cell>
          <cell r="C39" t="str">
            <v>H</v>
          </cell>
          <cell r="D39">
            <v>16.47</v>
          </cell>
          <cell r="G39">
            <v>74.459999999999994</v>
          </cell>
        </row>
        <row r="40">
          <cell r="A40">
            <v>88279</v>
          </cell>
          <cell r="B40" t="str">
            <v>MONTADOR ELETROMECÃNICO COM ENCARGOS COMPLEMENTARES</v>
          </cell>
          <cell r="C40" t="str">
            <v>H</v>
          </cell>
          <cell r="D40">
            <v>25.9</v>
          </cell>
          <cell r="G40">
            <v>74.459999999999994</v>
          </cell>
        </row>
        <row r="41">
          <cell r="A41">
            <v>88281</v>
          </cell>
          <cell r="B41" t="str">
            <v>MOTORISTA DE BASCULANTE COM ENCARGOS COMPLEMENTARES</v>
          </cell>
          <cell r="C41" t="str">
            <v>H</v>
          </cell>
          <cell r="D41">
            <v>20.41</v>
          </cell>
          <cell r="G41">
            <v>74.459999999999994</v>
          </cell>
        </row>
        <row r="42">
          <cell r="A42">
            <v>88282</v>
          </cell>
          <cell r="B42" t="str">
            <v>MOTORISTA DE CAMINHÃO COM ENCARGOS COMPLEMENTARES</v>
          </cell>
          <cell r="C42" t="str">
            <v>H</v>
          </cell>
          <cell r="D42">
            <v>20.41</v>
          </cell>
          <cell r="G42">
            <v>74.459999999999994</v>
          </cell>
        </row>
        <row r="43">
          <cell r="A43">
            <v>88283</v>
          </cell>
          <cell r="B43" t="str">
            <v>MOTORISTA DE CAMINHÃO E CARRETA COM ENCARGOS COMPLEMENTARES</v>
          </cell>
          <cell r="C43" t="str">
            <v>H</v>
          </cell>
          <cell r="D43">
            <v>20.43</v>
          </cell>
          <cell r="G43">
            <v>74.459999999999994</v>
          </cell>
        </row>
        <row r="44">
          <cell r="A44">
            <v>88284</v>
          </cell>
          <cell r="B44" t="str">
            <v>MOTORISTA DE VEIÍCULO LEVE COM ENCARGOS COMPLEMENTARES</v>
          </cell>
          <cell r="C44" t="str">
            <v>H</v>
          </cell>
          <cell r="D44">
            <v>19.079999999999998</v>
          </cell>
          <cell r="G44">
            <v>74.459999999999994</v>
          </cell>
        </row>
        <row r="45">
          <cell r="A45">
            <v>88285</v>
          </cell>
          <cell r="B45" t="str">
            <v>MOTORISTA DE VEÍCULO PESADO COM ENCARGOS COMPLEMENTARES</v>
          </cell>
          <cell r="C45" t="str">
            <v>H</v>
          </cell>
          <cell r="D45">
            <v>20.43</v>
          </cell>
          <cell r="G45">
            <v>74.459999999999994</v>
          </cell>
        </row>
        <row r="46">
          <cell r="A46">
            <v>88286</v>
          </cell>
          <cell r="B46" t="str">
            <v>MOTORISTA OPERADOR DE MUNCK COM ENCARGOS COMPLEMENTARES</v>
          </cell>
          <cell r="C46" t="str">
            <v>H</v>
          </cell>
          <cell r="D46">
            <v>22.23</v>
          </cell>
          <cell r="G46">
            <v>74.459999999999994</v>
          </cell>
        </row>
        <row r="47">
          <cell r="A47">
            <v>88288</v>
          </cell>
          <cell r="B47" t="str">
            <v>NIVELADOR COM ENCARGOS COMPLEMENTARES</v>
          </cell>
          <cell r="C47" t="str">
            <v>H</v>
          </cell>
          <cell r="D47">
            <v>27.31</v>
          </cell>
          <cell r="G47">
            <v>74.459999999999994</v>
          </cell>
        </row>
        <row r="48">
          <cell r="A48">
            <v>88290</v>
          </cell>
          <cell r="B48" t="str">
            <v>OPERADOR DE ACABADORA COM ENCARGOS COMPLEMENTARES</v>
          </cell>
          <cell r="C48" t="str">
            <v>H</v>
          </cell>
          <cell r="D48">
            <v>21.28</v>
          </cell>
          <cell r="G48">
            <v>74.459999999999994</v>
          </cell>
        </row>
        <row r="49">
          <cell r="A49">
            <v>88291</v>
          </cell>
          <cell r="B49" t="str">
            <v>OPERADOR DE BETONEIRA (CAMINHÃO) COM ENCARGOS COMPLEMENTARES</v>
          </cell>
          <cell r="C49" t="str">
            <v>H</v>
          </cell>
          <cell r="D49">
            <v>22.28</v>
          </cell>
          <cell r="G49">
            <v>74.459999999999994</v>
          </cell>
        </row>
        <row r="50">
          <cell r="A50">
            <v>88292</v>
          </cell>
          <cell r="B50" t="str">
            <v>OPERADOR DE COMPRESSOR OU COMPRESSORISTA COM ENCARGOS COMPLEMENTARES</v>
          </cell>
          <cell r="C50" t="str">
            <v>H</v>
          </cell>
          <cell r="D50">
            <v>16.13</v>
          </cell>
          <cell r="G50">
            <v>74.459999999999994</v>
          </cell>
        </row>
        <row r="51">
          <cell r="A51">
            <v>88293</v>
          </cell>
          <cell r="B51" t="str">
            <v>OPERADOR DE DEMARCADORA DE FAIXAS COM ENCARGOS COMPLEMENTARES</v>
          </cell>
          <cell r="C51" t="str">
            <v>H</v>
          </cell>
          <cell r="D51">
            <v>22.96</v>
          </cell>
          <cell r="G51">
            <v>74.459999999999994</v>
          </cell>
        </row>
        <row r="52">
          <cell r="A52">
            <v>88294</v>
          </cell>
          <cell r="B52" t="str">
            <v>OPERADOR DE ESCAVADEIRA COM ENCARGOS COMPLEMENTARES</v>
          </cell>
          <cell r="C52" t="str">
            <v>H</v>
          </cell>
          <cell r="D52">
            <v>24.49</v>
          </cell>
          <cell r="G52">
            <v>74.459999999999994</v>
          </cell>
        </row>
        <row r="53">
          <cell r="A53">
            <v>88295</v>
          </cell>
          <cell r="B53" t="str">
            <v>OPERADOR DE GUINCHO COM ENCARGOS COMPLEMENTARES</v>
          </cell>
          <cell r="C53" t="str">
            <v>H</v>
          </cell>
          <cell r="D53">
            <v>15.25</v>
          </cell>
          <cell r="G53">
            <v>74.459999999999994</v>
          </cell>
        </row>
        <row r="54">
          <cell r="A54">
            <v>88296</v>
          </cell>
          <cell r="B54" t="str">
            <v>OPERADOR DE GUINDASTE COM ENCARGOS COMPLEMENTARES</v>
          </cell>
          <cell r="C54" t="str">
            <v>H</v>
          </cell>
          <cell r="D54">
            <v>27.84</v>
          </cell>
          <cell r="G54">
            <v>74.459999999999994</v>
          </cell>
        </row>
        <row r="55">
          <cell r="A55">
            <v>88297</v>
          </cell>
          <cell r="B55" t="str">
            <v>OPERADOR DE MÁQUINAS E EQUIPAMENTOS COM ENCARGOS COMPLEMENTARES</v>
          </cell>
          <cell r="C55" t="str">
            <v>H</v>
          </cell>
          <cell r="D55">
            <v>21.14</v>
          </cell>
          <cell r="G55">
            <v>74.459999999999994</v>
          </cell>
        </row>
        <row r="56">
          <cell r="A56">
            <v>88298</v>
          </cell>
          <cell r="B56" t="str">
            <v>OPERADOR DE MARTELETE OU MARTELETEIRO COM ENCARGOS COMPLEMENTARES</v>
          </cell>
          <cell r="C56" t="str">
            <v>H</v>
          </cell>
          <cell r="D56">
            <v>15.25</v>
          </cell>
          <cell r="G56">
            <v>74.459999999999994</v>
          </cell>
        </row>
        <row r="57">
          <cell r="A57">
            <v>88299</v>
          </cell>
          <cell r="B57" t="str">
            <v>OPERADOR DE MOTO-ESCREIPER COM ENCARGOS COMPLEMENTARES</v>
          </cell>
          <cell r="C57" t="str">
            <v>H</v>
          </cell>
          <cell r="D57">
            <v>30.86</v>
          </cell>
          <cell r="G57">
            <v>74.459999999999994</v>
          </cell>
        </row>
        <row r="58">
          <cell r="A58">
            <v>88300</v>
          </cell>
          <cell r="B58" t="str">
            <v>OPERADOR DE MOTONIVELADORA COM ENCARGOS COMPLEMENTARES</v>
          </cell>
          <cell r="C58" t="str">
            <v>H</v>
          </cell>
          <cell r="D58">
            <v>30.86</v>
          </cell>
          <cell r="G58">
            <v>74.459999999999994</v>
          </cell>
        </row>
        <row r="59">
          <cell r="A59">
            <v>88301</v>
          </cell>
          <cell r="B59" t="str">
            <v>OPERADOR DE PÁ CARREGADEIRA COM ENCARGOS COMPLEMENTARES</v>
          </cell>
          <cell r="C59" t="str">
            <v>H</v>
          </cell>
          <cell r="D59">
            <v>23.18</v>
          </cell>
          <cell r="G59">
            <v>74.459999999999994</v>
          </cell>
        </row>
        <row r="60">
          <cell r="A60">
            <v>88302</v>
          </cell>
          <cell r="B60" t="str">
            <v>OPERADOR DE PAVIMENTADORA COM ENCARGOS COMPLEMENTARES</v>
          </cell>
          <cell r="C60" t="str">
            <v>H</v>
          </cell>
          <cell r="D60">
            <v>22.96</v>
          </cell>
          <cell r="G60">
            <v>74.459999999999994</v>
          </cell>
        </row>
        <row r="61">
          <cell r="A61">
            <v>88303</v>
          </cell>
          <cell r="B61" t="str">
            <v>OPERADOR DE ROLO COMPACTADOR COM ENCARGOS COMPLEMENTARES</v>
          </cell>
          <cell r="C61" t="str">
            <v>H</v>
          </cell>
          <cell r="D61">
            <v>20.51</v>
          </cell>
          <cell r="G61">
            <v>74.459999999999994</v>
          </cell>
        </row>
        <row r="62">
          <cell r="A62">
            <v>88304</v>
          </cell>
          <cell r="B62" t="str">
            <v>OPERADOR DE USINA DE ASFALTO, DE SOLOS OU DE CONCRETO COM ENCARGOS COM</v>
          </cell>
          <cell r="C62" t="str">
            <v>H</v>
          </cell>
          <cell r="D62">
            <v>21.28</v>
          </cell>
          <cell r="G62">
            <v>74.459999999999994</v>
          </cell>
        </row>
        <row r="63">
          <cell r="A63">
            <v>88306</v>
          </cell>
          <cell r="B63" t="str">
            <v>OPERADOR JATO DE AREIA OU JATISTA COM ENCARGOS COMPLEMENTARES</v>
          </cell>
          <cell r="C63" t="str">
            <v>H</v>
          </cell>
          <cell r="D63">
            <v>16.059999999999999</v>
          </cell>
          <cell r="G63">
            <v>74.459999999999994</v>
          </cell>
        </row>
        <row r="64">
          <cell r="A64">
            <v>88307</v>
          </cell>
          <cell r="B64" t="str">
            <v>OPERADOR PARA BATE ESTACAS COM ENCARGOS COMPLEMENTARES</v>
          </cell>
          <cell r="C64" t="str">
            <v>H</v>
          </cell>
          <cell r="D64">
            <v>18.23</v>
          </cell>
          <cell r="G64">
            <v>74.459999999999994</v>
          </cell>
        </row>
        <row r="65">
          <cell r="A65">
            <v>88308</v>
          </cell>
          <cell r="B65" t="str">
            <v>PASTILHEIRO COM ENCARGOS COMPLEMENTARES</v>
          </cell>
          <cell r="C65" t="str">
            <v>H</v>
          </cell>
          <cell r="D65">
            <v>23.16</v>
          </cell>
          <cell r="G65">
            <v>74.459999999999994</v>
          </cell>
        </row>
        <row r="66">
          <cell r="A66">
            <v>88309</v>
          </cell>
          <cell r="B66" t="str">
            <v>PEDREIRO COM ENCARGOS COMPLEMENTARES</v>
          </cell>
          <cell r="C66" t="str">
            <v>H</v>
          </cell>
          <cell r="D66">
            <v>20.02</v>
          </cell>
          <cell r="E66">
            <v>4750</v>
          </cell>
          <cell r="F66">
            <v>15.39</v>
          </cell>
          <cell r="G66">
            <v>74.459999999999994</v>
          </cell>
          <cell r="H66">
            <v>26.849394</v>
          </cell>
        </row>
        <row r="67">
          <cell r="A67">
            <v>88310</v>
          </cell>
          <cell r="B67" t="str">
            <v>PINTOR COM ENCARGOS COMPLEMENTARES</v>
          </cell>
          <cell r="C67" t="str">
            <v>H</v>
          </cell>
          <cell r="D67">
            <v>19.940000000000001</v>
          </cell>
          <cell r="E67">
            <v>4783</v>
          </cell>
          <cell r="F67">
            <v>16.39</v>
          </cell>
          <cell r="G67">
            <v>74.459999999999994</v>
          </cell>
          <cell r="H67">
            <v>28.593994000000002</v>
          </cell>
        </row>
        <row r="68">
          <cell r="A68">
            <v>88311</v>
          </cell>
          <cell r="B68" t="str">
            <v>PINTOR DE LETREIROS COM ENCARGOS COMPLEMENTARES</v>
          </cell>
          <cell r="C68" t="str">
            <v>H</v>
          </cell>
          <cell r="D68">
            <v>20.81</v>
          </cell>
          <cell r="G68">
            <v>74.459999999999994</v>
          </cell>
        </row>
        <row r="69">
          <cell r="A69">
            <v>88312</v>
          </cell>
          <cell r="B69" t="str">
            <v>PINTOR PARA TINTA EPÓXI COM ENCARGOS COMPLEMENTARES</v>
          </cell>
          <cell r="C69" t="str">
            <v>H</v>
          </cell>
          <cell r="D69">
            <v>22.89</v>
          </cell>
          <cell r="G69">
            <v>74.459999999999994</v>
          </cell>
        </row>
        <row r="70">
          <cell r="A70">
            <v>88313</v>
          </cell>
          <cell r="B70" t="str">
            <v>POCEIRO COM ENCARGOS COMPLEMENTARES</v>
          </cell>
          <cell r="C70" t="str">
            <v>H</v>
          </cell>
          <cell r="D70">
            <v>29.64</v>
          </cell>
          <cell r="G70">
            <v>74.459999999999994</v>
          </cell>
        </row>
        <row r="71">
          <cell r="A71">
            <v>88314</v>
          </cell>
          <cell r="B71" t="str">
            <v>RASTELEIRO COM ENCARGOS COMPLEMENTARES</v>
          </cell>
          <cell r="C71" t="str">
            <v>H</v>
          </cell>
          <cell r="D71">
            <v>12.5</v>
          </cell>
          <cell r="G71">
            <v>74.459999999999994</v>
          </cell>
        </row>
        <row r="72">
          <cell r="A72">
            <v>88315</v>
          </cell>
          <cell r="B72" t="str">
            <v>SERRALHEIRO COM ENCARGOS COMPLEMENTARES</v>
          </cell>
          <cell r="C72" t="str">
            <v>H</v>
          </cell>
          <cell r="D72">
            <v>19.059999999999999</v>
          </cell>
          <cell r="E72">
            <v>6110</v>
          </cell>
          <cell r="F72">
            <v>15.47</v>
          </cell>
          <cell r="G72">
            <v>74.459999999999994</v>
          </cell>
          <cell r="H72">
            <v>26.988962000000001</v>
          </cell>
        </row>
        <row r="73">
          <cell r="A73">
            <v>88316</v>
          </cell>
          <cell r="B73" t="str">
            <v>SERVENTE COM ENCARGOS COMPLEMENTARES</v>
          </cell>
          <cell r="C73" t="str">
            <v>H</v>
          </cell>
          <cell r="D73">
            <v>13.9</v>
          </cell>
          <cell r="E73">
            <v>6111</v>
          </cell>
          <cell r="F73">
            <v>9.67</v>
          </cell>
          <cell r="G73">
            <v>74.459999999999994</v>
          </cell>
          <cell r="H73">
            <v>16.870282</v>
          </cell>
        </row>
        <row r="74">
          <cell r="A74">
            <v>88317</v>
          </cell>
          <cell r="B74" t="str">
            <v>SOLDADOR COM ENCARGOS COMPLEMENTARES</v>
          </cell>
          <cell r="C74" t="str">
            <v>H</v>
          </cell>
          <cell r="D74">
            <v>31.91</v>
          </cell>
          <cell r="G74">
            <v>74.459999999999994</v>
          </cell>
        </row>
        <row r="75">
          <cell r="A75">
            <v>88318</v>
          </cell>
          <cell r="B75" t="str">
            <v>SOLDADOR A (PARA SOLDA A SER TESTADA COM RAIOS "X") COM ENCARGOS COMPL</v>
          </cell>
          <cell r="C75" t="str">
            <v>H</v>
          </cell>
          <cell r="D75">
            <v>34.43</v>
          </cell>
          <cell r="G75">
            <v>74.459999999999994</v>
          </cell>
        </row>
        <row r="76">
          <cell r="A76">
            <v>88319</v>
          </cell>
          <cell r="B76" t="str">
            <v>TECNICO EM SONDAGEM COM ENCARGOS COMPLEMENTARES</v>
          </cell>
          <cell r="C76" t="str">
            <v>H</v>
          </cell>
          <cell r="D76">
            <v>37.590000000000003</v>
          </cell>
          <cell r="G76">
            <v>74.459999999999994</v>
          </cell>
        </row>
        <row r="77">
          <cell r="A77">
            <v>88320</v>
          </cell>
          <cell r="B77" t="str">
            <v>TAQUEADOR OU TAQUEIRO COM ENCARGOS COMPLEMENTARES</v>
          </cell>
          <cell r="C77" t="str">
            <v>H</v>
          </cell>
          <cell r="D77">
            <v>17.100000000000001</v>
          </cell>
          <cell r="G77">
            <v>74.459999999999994</v>
          </cell>
        </row>
        <row r="78">
          <cell r="A78">
            <v>88321</v>
          </cell>
          <cell r="B78" t="str">
            <v>TÉCNICO DE LABORATÓRIO COM ENCARGOS COMPLEMENTARES</v>
          </cell>
          <cell r="C78" t="str">
            <v>H</v>
          </cell>
          <cell r="D78">
            <v>42.95</v>
          </cell>
          <cell r="G78">
            <v>74.459999999999994</v>
          </cell>
        </row>
        <row r="79">
          <cell r="A79">
            <v>88322</v>
          </cell>
          <cell r="B79" t="str">
            <v>TÉCNICO DE SONDAGEM COM ENCARGOS COMPLEMENTARES</v>
          </cell>
          <cell r="C79" t="str">
            <v>H</v>
          </cell>
          <cell r="D79">
            <v>50.82</v>
          </cell>
          <cell r="G79">
            <v>74.459999999999994</v>
          </cell>
        </row>
        <row r="80">
          <cell r="A80">
            <v>88323</v>
          </cell>
          <cell r="B80" t="str">
            <v>TELHADISTA COM ENCARGOS COMPLEMENTARES</v>
          </cell>
          <cell r="C80" t="str">
            <v>H</v>
          </cell>
          <cell r="D80">
            <v>17.82</v>
          </cell>
          <cell r="E80">
            <v>12869</v>
          </cell>
          <cell r="F80">
            <v>14.15</v>
          </cell>
          <cell r="G80">
            <v>74.459999999999994</v>
          </cell>
          <cell r="H80">
            <v>24.68609</v>
          </cell>
        </row>
        <row r="81">
          <cell r="A81">
            <v>88324</v>
          </cell>
          <cell r="B81" t="str">
            <v>TRATORISTA COM ENCARGOS COMPLEMENTARES</v>
          </cell>
          <cell r="C81" t="str">
            <v>H</v>
          </cell>
          <cell r="D81">
            <v>22.6</v>
          </cell>
          <cell r="G81">
            <v>74.459999999999994</v>
          </cell>
        </row>
        <row r="82">
          <cell r="A82">
            <v>88325</v>
          </cell>
          <cell r="B82" t="str">
            <v>VIDRACEIRO COM ENCARGOS COMPLEMENTARES</v>
          </cell>
          <cell r="C82" t="str">
            <v>H</v>
          </cell>
          <cell r="D82">
            <v>17.78</v>
          </cell>
          <cell r="E82">
            <v>10489</v>
          </cell>
          <cell r="F82">
            <v>14.13</v>
          </cell>
          <cell r="G82">
            <v>74.459999999999994</v>
          </cell>
          <cell r="H82">
            <v>24.651198000000001</v>
          </cell>
        </row>
        <row r="83">
          <cell r="A83">
            <v>88326</v>
          </cell>
          <cell r="B83" t="str">
            <v>VIGIA NOTURNO COM ENCARGOS COMPLEMENTARES</v>
          </cell>
          <cell r="C83" t="str">
            <v>H</v>
          </cell>
          <cell r="D83">
            <v>25.28</v>
          </cell>
          <cell r="G83">
            <v>74.459999999999994</v>
          </cell>
        </row>
        <row r="84">
          <cell r="A84">
            <v>88377</v>
          </cell>
          <cell r="B84" t="str">
            <v>OPERADOR DE BETONEIRA ESTACIONÁRIA/MISTURADOR COM ENCARGOS COMPLEMENTA</v>
          </cell>
          <cell r="C84" t="str">
            <v>H</v>
          </cell>
          <cell r="D84">
            <v>14.23</v>
          </cell>
          <cell r="E84">
            <v>37623</v>
          </cell>
          <cell r="F84">
            <v>11.78</v>
          </cell>
          <cell r="G84">
            <v>74.459999999999994</v>
          </cell>
          <cell r="H84">
            <v>20.551387999999996</v>
          </cell>
        </row>
        <row r="85">
          <cell r="A85">
            <v>88441</v>
          </cell>
          <cell r="B85" t="str">
            <v>JARDINEIRO COM ENCARGOS COMPLEMENTARES</v>
          </cell>
          <cell r="C85" t="str">
            <v>H</v>
          </cell>
          <cell r="D85">
            <v>16.07</v>
          </cell>
          <cell r="G85">
            <v>74.459999999999994</v>
          </cell>
        </row>
        <row r="86">
          <cell r="A86">
            <v>88597</v>
          </cell>
          <cell r="B86" t="str">
            <v>DESENHISTA DETALHISTA COM ENCARGOS COMPLEMENTARES</v>
          </cell>
          <cell r="C86" t="str">
            <v>H</v>
          </cell>
          <cell r="D86">
            <v>20.61</v>
          </cell>
          <cell r="G86">
            <v>74.459999999999994</v>
          </cell>
        </row>
        <row r="87">
          <cell r="A87">
            <v>90766</v>
          </cell>
          <cell r="B87" t="str">
            <v>ALMOXARIFE COM ENCARGOS COMPLEMENTARES</v>
          </cell>
          <cell r="C87" t="str">
            <v>H</v>
          </cell>
          <cell r="D87">
            <v>25.21</v>
          </cell>
          <cell r="G87">
            <v>74.459999999999994</v>
          </cell>
        </row>
        <row r="88">
          <cell r="A88">
            <v>90767</v>
          </cell>
          <cell r="B88" t="str">
            <v>APONTADOR OU APROPRIADOR COM ENCARGOS COMPLEMENTARES</v>
          </cell>
          <cell r="C88" t="str">
            <v>H</v>
          </cell>
          <cell r="D88">
            <v>24.24</v>
          </cell>
          <cell r="G88">
            <v>74.459999999999994</v>
          </cell>
        </row>
        <row r="89">
          <cell r="A89">
            <v>90768</v>
          </cell>
          <cell r="B89" t="str">
            <v>ARQUITETO DE OBRA JUNIOR COM ENCARGOS COMPLEMENTARES</v>
          </cell>
          <cell r="C89" t="str">
            <v>H</v>
          </cell>
          <cell r="D89">
            <v>80.47</v>
          </cell>
          <cell r="G89">
            <v>74.459999999999994</v>
          </cell>
        </row>
        <row r="90">
          <cell r="A90">
            <v>90769</v>
          </cell>
          <cell r="B90" t="str">
            <v>ARQUITETO DE OBRA PLENO COM ENCARGOS COMPLEMENTARES</v>
          </cell>
          <cell r="C90" t="str">
            <v>H</v>
          </cell>
          <cell r="D90">
            <v>92.3</v>
          </cell>
          <cell r="G90">
            <v>74.459999999999994</v>
          </cell>
        </row>
        <row r="91">
          <cell r="A91">
            <v>90770</v>
          </cell>
          <cell r="B91" t="str">
            <v>ARQUITETO DE OBRA SENIOR COM ENCARGOS COMPLEMENTARES</v>
          </cell>
          <cell r="C91" t="str">
            <v>H</v>
          </cell>
          <cell r="D91">
            <v>109.26</v>
          </cell>
          <cell r="G91">
            <v>74.459999999999994</v>
          </cell>
        </row>
        <row r="92">
          <cell r="A92">
            <v>90771</v>
          </cell>
          <cell r="B92" t="str">
            <v>AUXILIAR DE DESENHISTA COM ENCARGOS COMPLEMENTARES</v>
          </cell>
          <cell r="C92" t="str">
            <v>H</v>
          </cell>
          <cell r="D92">
            <v>17.29</v>
          </cell>
          <cell r="G92">
            <v>74.459999999999994</v>
          </cell>
        </row>
        <row r="93">
          <cell r="A93">
            <v>90772</v>
          </cell>
          <cell r="B93" t="str">
            <v>AUXILIAR DE ESCRITORIO COM ENCARGOS COMPLEMENTARES</v>
          </cell>
          <cell r="C93" t="str">
            <v>H</v>
          </cell>
          <cell r="D93">
            <v>18.05</v>
          </cell>
          <cell r="G93">
            <v>74.459999999999994</v>
          </cell>
        </row>
        <row r="94">
          <cell r="A94">
            <v>90773</v>
          </cell>
          <cell r="B94" t="str">
            <v>DESENHISTA COPISTA COM ENCARGOS COMPLEMENTARES</v>
          </cell>
          <cell r="C94" t="str">
            <v>H</v>
          </cell>
          <cell r="D94">
            <v>17.47</v>
          </cell>
          <cell r="G94">
            <v>74.459999999999994</v>
          </cell>
        </row>
        <row r="95">
          <cell r="A95">
            <v>90775</v>
          </cell>
          <cell r="B95" t="str">
            <v>DESENHISTA PROJETISTA COM ENCARGOS COMPLEMENTARES</v>
          </cell>
          <cell r="C95" t="str">
            <v>H</v>
          </cell>
          <cell r="D95">
            <v>26.6</v>
          </cell>
          <cell r="G95">
            <v>74.459999999999994</v>
          </cell>
        </row>
        <row r="96">
          <cell r="A96">
            <v>90776</v>
          </cell>
          <cell r="B96" t="str">
            <v>ENCARREGADO GERAL COM ENCARGOS COMPLEMENTARES</v>
          </cell>
          <cell r="C96" t="str">
            <v>H</v>
          </cell>
          <cell r="D96">
            <v>27.17</v>
          </cell>
          <cell r="G96">
            <v>74.459999999999994</v>
          </cell>
        </row>
        <row r="97">
          <cell r="A97">
            <v>90777</v>
          </cell>
          <cell r="B97" t="str">
            <v>ENGENHEIRO CIVIL DE OBRA JUNIOR COM ENCARGOS COMPLEMENTARES</v>
          </cell>
          <cell r="C97" t="str">
            <v>H</v>
          </cell>
          <cell r="D97">
            <v>85.58</v>
          </cell>
          <cell r="G97">
            <v>74.459999999999994</v>
          </cell>
        </row>
        <row r="98">
          <cell r="A98">
            <v>90778</v>
          </cell>
          <cell r="B98" t="str">
            <v>ENGENHEIRO CIVIL DE OBRA PLENO COM ENCARGOS COMPLEMENTARES</v>
          </cell>
          <cell r="C98" t="str">
            <v>H</v>
          </cell>
          <cell r="D98">
            <v>107.65</v>
          </cell>
          <cell r="G98">
            <v>74.459999999999994</v>
          </cell>
        </row>
        <row r="99">
          <cell r="A99">
            <v>90779</v>
          </cell>
          <cell r="B99" t="str">
            <v>ENGENHEIRO CIVIL DE OBRA SENIOR COM ENCARGOS COMPLEMENTARES</v>
          </cell>
          <cell r="C99" t="str">
            <v>H</v>
          </cell>
          <cell r="D99">
            <v>141.27000000000001</v>
          </cell>
          <cell r="G99">
            <v>74.459999999999994</v>
          </cell>
        </row>
        <row r="100">
          <cell r="A100">
            <v>90780</v>
          </cell>
          <cell r="B100" t="str">
            <v>MESTRE DE OBRAS COM ENCARGOS COMPLEMENTARES</v>
          </cell>
          <cell r="C100" t="str">
            <v>H</v>
          </cell>
          <cell r="D100">
            <v>40.54</v>
          </cell>
          <cell r="G100">
            <v>74.459999999999994</v>
          </cell>
        </row>
        <row r="101">
          <cell r="A101">
            <v>90781</v>
          </cell>
          <cell r="B101" t="str">
            <v>TOPOGRAFO COM ENCARGOS COMPLEMENTARES</v>
          </cell>
          <cell r="C101" t="str">
            <v>H</v>
          </cell>
          <cell r="D101">
            <v>31.34</v>
          </cell>
          <cell r="G101">
            <v>74.459999999999994</v>
          </cell>
        </row>
        <row r="102">
          <cell r="A102">
            <v>91677</v>
          </cell>
          <cell r="B102" t="str">
            <v>ENGENHEIRO ELETRICISTA COM ENCARGOS COMPLEMENTARES</v>
          </cell>
          <cell r="C102" t="str">
            <v>H</v>
          </cell>
          <cell r="D102">
            <v>100.26</v>
          </cell>
          <cell r="G102">
            <v>74.459999999999994</v>
          </cell>
        </row>
        <row r="103">
          <cell r="A103">
            <v>91678</v>
          </cell>
          <cell r="B103" t="str">
            <v>ENGENHEIRO SANITARISTA COM ENCARGOS COMPLEMENTARES</v>
          </cell>
          <cell r="C103" t="str">
            <v>H</v>
          </cell>
          <cell r="D103">
            <v>84.55</v>
          </cell>
          <cell r="G103">
            <v>74.459999999999994</v>
          </cell>
        </row>
        <row r="104">
          <cell r="A104">
            <v>93556</v>
          </cell>
          <cell r="B104" t="str">
            <v>FERRAMENTAS (ENCARGOS COMPLEMENTARES) - MENSALISTA</v>
          </cell>
          <cell r="C104" t="str">
            <v>MES</v>
          </cell>
          <cell r="D104">
            <v>97.07</v>
          </cell>
          <cell r="G104">
            <v>74.459999999999994</v>
          </cell>
        </row>
        <row r="105">
          <cell r="A105">
            <v>93557</v>
          </cell>
          <cell r="B105" t="str">
            <v>EPI (ENCARGOS COMPLEMENTARES) - MENSALISTA</v>
          </cell>
          <cell r="C105" t="str">
            <v>MES</v>
          </cell>
          <cell r="D105">
            <v>162.63999999999999</v>
          </cell>
          <cell r="G105">
            <v>74.459999999999994</v>
          </cell>
        </row>
        <row r="106">
          <cell r="A106">
            <v>93558</v>
          </cell>
          <cell r="B106" t="str">
            <v>MOTORISTA DE CAMINHAO COM ENCARGOS COMPLEMENTARES</v>
          </cell>
          <cell r="C106" t="str">
            <v>MES</v>
          </cell>
          <cell r="D106">
            <v>3612.98</v>
          </cell>
          <cell r="G106">
            <v>74.459999999999994</v>
          </cell>
        </row>
        <row r="107">
          <cell r="A107">
            <v>93559</v>
          </cell>
          <cell r="B107" t="str">
            <v>DESENHISTA DETALHISTA COM ENCARGOS COMPLEMENTARES</v>
          </cell>
          <cell r="C107" t="str">
            <v>MES</v>
          </cell>
          <cell r="D107">
            <v>3643.26</v>
          </cell>
          <cell r="G107">
            <v>74.459999999999994</v>
          </cell>
        </row>
        <row r="108">
          <cell r="A108">
            <v>93560</v>
          </cell>
          <cell r="B108" t="str">
            <v>DESENHISTA COPISTA COM ENCARGOS COMPLEMENTARES</v>
          </cell>
          <cell r="C108" t="str">
            <v>MES</v>
          </cell>
          <cell r="D108">
            <v>3098.39</v>
          </cell>
          <cell r="G108">
            <v>74.459999999999994</v>
          </cell>
        </row>
        <row r="109">
          <cell r="A109">
            <v>93561</v>
          </cell>
          <cell r="B109" t="str">
            <v>DESENHISTA PROJETISTA COM ENCARGOS COMPLEMENTARES</v>
          </cell>
          <cell r="C109" t="str">
            <v>MES</v>
          </cell>
          <cell r="D109">
            <v>5059.03</v>
          </cell>
          <cell r="G109">
            <v>74.459999999999994</v>
          </cell>
        </row>
        <row r="110">
          <cell r="A110">
            <v>93562</v>
          </cell>
          <cell r="B110" t="str">
            <v>AUXILIAR DE DESENHISTA COM ENCARGOS COMPLEMENTARES</v>
          </cell>
          <cell r="C110" t="str">
            <v>MES</v>
          </cell>
          <cell r="D110">
            <v>3067.21</v>
          </cell>
          <cell r="G110">
            <v>74.459999999999994</v>
          </cell>
        </row>
        <row r="111">
          <cell r="A111">
            <v>93563</v>
          </cell>
          <cell r="B111" t="str">
            <v>ALMOXARIFE COM ENCARGOS COMPLEMENTARES</v>
          </cell>
          <cell r="C111" t="str">
            <v>MES</v>
          </cell>
          <cell r="D111">
            <v>4448.34</v>
          </cell>
          <cell r="G111">
            <v>74.459999999999994</v>
          </cell>
        </row>
        <row r="112">
          <cell r="A112">
            <v>93564</v>
          </cell>
          <cell r="B112" t="str">
            <v>APONTADOR OU APROPRIADOR COM ENCARGOS COMPLEMENTARES</v>
          </cell>
          <cell r="C112" t="str">
            <v>MES</v>
          </cell>
          <cell r="D112">
            <v>4270.99</v>
          </cell>
          <cell r="G112">
            <v>74.459999999999994</v>
          </cell>
        </row>
        <row r="113">
          <cell r="A113">
            <v>93565</v>
          </cell>
          <cell r="B113" t="str">
            <v>ENGENHEIRO CIVIL DE OBRA JUNIOR COM ENCARGOS COMPLEMENTARES</v>
          </cell>
          <cell r="C113" t="str">
            <v>MES</v>
          </cell>
          <cell r="D113">
            <v>14930.41</v>
          </cell>
          <cell r="G113">
            <v>74.459999999999994</v>
          </cell>
        </row>
        <row r="114">
          <cell r="A114">
            <v>93566</v>
          </cell>
          <cell r="B114" t="str">
            <v>AUXILIAR DE ESCRITORIO COM ENCARGOS COMPLEMENTARES</v>
          </cell>
          <cell r="C114" t="str">
            <v>MES</v>
          </cell>
          <cell r="D114">
            <v>3199.24</v>
          </cell>
          <cell r="G114">
            <v>74.459999999999994</v>
          </cell>
        </row>
        <row r="115">
          <cell r="A115">
            <v>93567</v>
          </cell>
          <cell r="B115" t="str">
            <v>ENGENHEIRO CIVIL DE OBRA PLENO COM ENCARGOS COMPLEMENTARES</v>
          </cell>
          <cell r="C115" t="str">
            <v>MES</v>
          </cell>
          <cell r="D115">
            <v>18782.080000000002</v>
          </cell>
          <cell r="G115">
            <v>74.459999999999994</v>
          </cell>
        </row>
        <row r="116">
          <cell r="A116">
            <v>93568</v>
          </cell>
          <cell r="B116" t="str">
            <v>ENGENHEIRO CIVIL DE OBRA SENIOR COM ENCARGOS COMPLEMENTARES</v>
          </cell>
          <cell r="C116" t="str">
            <v>MES</v>
          </cell>
          <cell r="D116">
            <v>24646.05</v>
          </cell>
          <cell r="G116">
            <v>74.459999999999994</v>
          </cell>
        </row>
        <row r="117">
          <cell r="A117">
            <v>93569</v>
          </cell>
          <cell r="B117" t="str">
            <v>ARQUITETO JUNIOR COM ENCARGOS COMPLEMENTARES</v>
          </cell>
          <cell r="C117" t="str">
            <v>MES</v>
          </cell>
          <cell r="D117">
            <v>14060.34</v>
          </cell>
          <cell r="G117">
            <v>74.459999999999994</v>
          </cell>
        </row>
        <row r="118">
          <cell r="A118">
            <v>93570</v>
          </cell>
          <cell r="B118" t="str">
            <v>ARQUITETO PLENO COM ENCARGOS COMPLEMENTARES</v>
          </cell>
          <cell r="C118" t="str">
            <v>MES</v>
          </cell>
          <cell r="D118">
            <v>16122.07</v>
          </cell>
          <cell r="G118">
            <v>74.459999999999994</v>
          </cell>
        </row>
        <row r="119">
          <cell r="A119">
            <v>93571</v>
          </cell>
          <cell r="B119" t="str">
            <v>ARQUITETO SENIOR COM ENCARGOS COMPLEMENTARES</v>
          </cell>
          <cell r="C119" t="str">
            <v>MES</v>
          </cell>
          <cell r="D119">
            <v>19084.86</v>
          </cell>
          <cell r="G119">
            <v>74.459999999999994</v>
          </cell>
        </row>
        <row r="120">
          <cell r="A120">
            <v>93572</v>
          </cell>
          <cell r="B120" t="str">
            <v>ENCARREGADO GERAL DE OBRAS COM ENCARGOS COMPLEMENTARES</v>
          </cell>
          <cell r="C120" t="str">
            <v>MES</v>
          </cell>
          <cell r="D120">
            <v>4778.05</v>
          </cell>
          <cell r="G120">
            <v>74.459999999999994</v>
          </cell>
        </row>
        <row r="121">
          <cell r="A121">
            <v>94295</v>
          </cell>
          <cell r="B121" t="str">
            <v>MESTRE DE OBRAS COM ENCARGOS COMPLEMENTARES</v>
          </cell>
          <cell r="C121" t="str">
            <v>MES</v>
          </cell>
          <cell r="D121">
            <v>7070.48</v>
          </cell>
          <cell r="G121">
            <v>74.459999999999994</v>
          </cell>
        </row>
        <row r="122">
          <cell r="A122">
            <v>94296</v>
          </cell>
          <cell r="B122" t="str">
            <v>TOPOGRAFO COM ENCARGOS COMPLEMENTARES</v>
          </cell>
          <cell r="C122" t="str">
            <v>MES</v>
          </cell>
          <cell r="D122">
            <v>5516.9</v>
          </cell>
          <cell r="G122">
            <v>74.459999999999994</v>
          </cell>
        </row>
        <row r="123">
          <cell r="A123">
            <v>95308</v>
          </cell>
          <cell r="B123" t="str">
            <v>CURSO DE CAPACITAÇÃO PARA AJUDANTE DE ARMADOR (ENCARGOS COMPLEMENTARES</v>
          </cell>
          <cell r="C123" t="str">
            <v>H</v>
          </cell>
          <cell r="D123">
            <v>0.1</v>
          </cell>
          <cell r="G123">
            <v>74.459999999999994</v>
          </cell>
        </row>
        <row r="124">
          <cell r="A124">
            <v>95309</v>
          </cell>
          <cell r="B124" t="str">
            <v>CURSO DE CAPACITAÇÃO PARA AJUDANTE DE CARPINTEIRO (ENCARGOS COMPLEMENT</v>
          </cell>
          <cell r="C124" t="str">
            <v>H</v>
          </cell>
          <cell r="D124">
            <v>0.13</v>
          </cell>
          <cell r="G124">
            <v>74.459999999999994</v>
          </cell>
        </row>
        <row r="125">
          <cell r="A125">
            <v>95310</v>
          </cell>
          <cell r="B125" t="str">
            <v>CURSO DE CAPACITAÇÃO PARA AJUDANTE DE ESTRUTURA METÁLICA (ENCARGOS COM</v>
          </cell>
          <cell r="C125" t="str">
            <v>H</v>
          </cell>
          <cell r="D125">
            <v>7.0000000000000007E-2</v>
          </cell>
          <cell r="G125">
            <v>74.459999999999994</v>
          </cell>
        </row>
        <row r="126">
          <cell r="A126">
            <v>95311</v>
          </cell>
          <cell r="B126" t="str">
            <v>CURSO DE CAPACITAÇÃO PARA AJUDANTE DE OPERAÇÃO EM GERAL (ENCARGOS COMP</v>
          </cell>
          <cell r="C126" t="str">
            <v>H</v>
          </cell>
          <cell r="D126">
            <v>0.09</v>
          </cell>
          <cell r="G126">
            <v>74.459999999999994</v>
          </cell>
        </row>
        <row r="127">
          <cell r="A127">
            <v>95312</v>
          </cell>
          <cell r="B127" t="str">
            <v>CURSO DE CAPACITAÇÃO PARA AJUDANTE DE PEDREIRO (ENCARGOS COMPLEMENTARE</v>
          </cell>
          <cell r="C127" t="str">
            <v>H</v>
          </cell>
          <cell r="D127">
            <v>0.13</v>
          </cell>
          <cell r="G127">
            <v>74.459999999999994</v>
          </cell>
        </row>
        <row r="128">
          <cell r="A128">
            <v>95313</v>
          </cell>
          <cell r="B128" t="str">
            <v>CURSO DE CAPACITAÇÃO PARA AJUDANTE ESPECIALIZADO (ENCARGOS COMPLEMENTA</v>
          </cell>
          <cell r="C128" t="str">
            <v>H</v>
          </cell>
          <cell r="D128">
            <v>0.09</v>
          </cell>
          <cell r="G128">
            <v>74.459999999999994</v>
          </cell>
        </row>
        <row r="129">
          <cell r="A129">
            <v>95314</v>
          </cell>
          <cell r="B129" t="str">
            <v>CURSO DE CAPACITAÇÃO PARA ARMADOR (ENCARGOS COMPLEMENTARES) - HORISTA</v>
          </cell>
          <cell r="C129" t="str">
            <v>H</v>
          </cell>
          <cell r="D129">
            <v>0.14000000000000001</v>
          </cell>
          <cell r="G129">
            <v>74.459999999999994</v>
          </cell>
        </row>
        <row r="130">
          <cell r="A130">
            <v>95315</v>
          </cell>
          <cell r="B130" t="str">
            <v>CURSO DE CAPACITAÇÃO PARA ASSENTADOR DE TUBOS (ENCARGOS COMPLEMENTARES</v>
          </cell>
          <cell r="C130" t="str">
            <v>H</v>
          </cell>
          <cell r="D130">
            <v>0.19</v>
          </cell>
          <cell r="G130">
            <v>74.459999999999994</v>
          </cell>
        </row>
        <row r="131">
          <cell r="A131">
            <v>95316</v>
          </cell>
          <cell r="B131" t="str">
            <v>CURSO DE CAPACITAÇÃO PARA AUXILIAR DE ELETRICISTA (ENCARGOS COMPLEMENT</v>
          </cell>
          <cell r="C131" t="str">
            <v>H</v>
          </cell>
          <cell r="D131">
            <v>0.34</v>
          </cell>
          <cell r="G131">
            <v>74.459999999999994</v>
          </cell>
        </row>
        <row r="132">
          <cell r="A132">
            <v>95317</v>
          </cell>
          <cell r="B132" t="str">
            <v>CURSO DE CAPACITAÇÃO PARA AUXILIAR DE ENCANADOR OU BOMBEIRO HIDRÁULICO</v>
          </cell>
          <cell r="C132" t="str">
            <v>H</v>
          </cell>
          <cell r="D132">
            <v>0.16</v>
          </cell>
          <cell r="G132">
            <v>74.459999999999994</v>
          </cell>
        </row>
        <row r="133">
          <cell r="A133">
            <v>95318</v>
          </cell>
          <cell r="B133" t="str">
            <v>CURSO DE CAPACITAÇÃO PARA AUXILIAR DE LABORATÓRIO (ENCARGOS COMPLEMENT</v>
          </cell>
          <cell r="C133" t="str">
            <v>H</v>
          </cell>
          <cell r="D133">
            <v>0.06</v>
          </cell>
          <cell r="G133">
            <v>74.459999999999994</v>
          </cell>
        </row>
        <row r="134">
          <cell r="A134">
            <v>95319</v>
          </cell>
          <cell r="B134" t="str">
            <v>CURSO DE CAPACITAÇÃO PARA AUXILIAR DE MECÂNICO (ENCARGOS COMPLEMENTARE</v>
          </cell>
          <cell r="C134" t="str">
            <v>H</v>
          </cell>
          <cell r="D134">
            <v>0.11</v>
          </cell>
          <cell r="G134">
            <v>74.459999999999994</v>
          </cell>
        </row>
        <row r="135">
          <cell r="A135">
            <v>95320</v>
          </cell>
          <cell r="B135" t="str">
            <v>CURSO DE CAPACITAÇÃO PARA AUXILIAR DE SERRALHEIRO (ENCARGOS COMPLEMENT</v>
          </cell>
          <cell r="C135" t="str">
            <v>H</v>
          </cell>
          <cell r="D135">
            <v>0.1</v>
          </cell>
          <cell r="G135">
            <v>74.459999999999994</v>
          </cell>
        </row>
        <row r="136">
          <cell r="A136">
            <v>95321</v>
          </cell>
          <cell r="B136" t="str">
            <v>CURSO DE CAPACITAÇÃO PARA AUXILIAR DE SERVIÇOS GERAIS (ENCARGOS COMPLE</v>
          </cell>
          <cell r="C136" t="str">
            <v>H</v>
          </cell>
          <cell r="D136">
            <v>7.0000000000000007E-2</v>
          </cell>
          <cell r="G136">
            <v>74.459999999999994</v>
          </cell>
        </row>
        <row r="137">
          <cell r="A137">
            <v>95322</v>
          </cell>
          <cell r="B137" t="str">
            <v>CURSO DE CAPACITAÇÃO PARA AUXILIAR DE TOPÓGRAFO (ENCARGOS COMPLEMENTAR</v>
          </cell>
          <cell r="C137" t="str">
            <v>H</v>
          </cell>
          <cell r="D137">
            <v>0.14000000000000001</v>
          </cell>
          <cell r="G137">
            <v>74.459999999999994</v>
          </cell>
        </row>
        <row r="138">
          <cell r="A138">
            <v>95323</v>
          </cell>
          <cell r="B138" t="str">
            <v>CURSO DE CAPACITAÇÃO PARA AUXILIAR TÉCNICO DE ENGENHARIA (ENCARGOS COM</v>
          </cell>
          <cell r="C138" t="str">
            <v>H</v>
          </cell>
          <cell r="D138">
            <v>0.18</v>
          </cell>
          <cell r="G138">
            <v>74.459999999999994</v>
          </cell>
        </row>
        <row r="139">
          <cell r="A139">
            <v>95324</v>
          </cell>
          <cell r="B139" t="str">
            <v>CURSO DE CAPACITAÇÃO PARA AZULEJISTA OU LADRILHISTA (ENCARGOS COMPLEME</v>
          </cell>
          <cell r="C139" t="str">
            <v>H</v>
          </cell>
          <cell r="D139">
            <v>0.16</v>
          </cell>
          <cell r="G139">
            <v>74.459999999999994</v>
          </cell>
        </row>
        <row r="140">
          <cell r="A140">
            <v>95325</v>
          </cell>
          <cell r="B140" t="str">
            <v>CURSO DE CAPACITAÇÃO PARA BLASTER, DINAMITADOR OU CABO DE FOGO (ENCARG</v>
          </cell>
          <cell r="C140" t="str">
            <v>H</v>
          </cell>
          <cell r="D140">
            <v>0.25</v>
          </cell>
          <cell r="G140">
            <v>74.459999999999994</v>
          </cell>
        </row>
        <row r="141">
          <cell r="A141">
            <v>95326</v>
          </cell>
          <cell r="B141" t="str">
            <v>CURSO DE CAPACITAÇÃO PARA CADASTRISTA DE USUÁRIOS (ENCARGOS COMPLEMENT</v>
          </cell>
          <cell r="C141" t="str">
            <v>H</v>
          </cell>
          <cell r="D141">
            <v>0.08</v>
          </cell>
          <cell r="G141">
            <v>74.459999999999994</v>
          </cell>
        </row>
        <row r="142">
          <cell r="A142">
            <v>95327</v>
          </cell>
          <cell r="B142" t="str">
            <v>CURSO DE CAPACITAÇÃO PARA CALAFETADOR/CALAFATE (ENCARGOS COMPLEMENTARE</v>
          </cell>
          <cell r="C142" t="str">
            <v>H</v>
          </cell>
          <cell r="D142">
            <v>0.17</v>
          </cell>
          <cell r="G142">
            <v>74.459999999999994</v>
          </cell>
        </row>
        <row r="143">
          <cell r="A143">
            <v>95328</v>
          </cell>
          <cell r="B143" t="str">
            <v>CURSO DE CAPACITAÇÃO PARA CALCETEIRO (ENCARGOS COMPLEMENTARES) - HORIS</v>
          </cell>
          <cell r="C143" t="str">
            <v>H</v>
          </cell>
          <cell r="D143">
            <v>0.14000000000000001</v>
          </cell>
          <cell r="G143">
            <v>74.459999999999994</v>
          </cell>
        </row>
        <row r="144">
          <cell r="A144">
            <v>95329</v>
          </cell>
          <cell r="B144" t="str">
            <v>CURSO DE CAPACITAÇÃO PARA CARPINTEIRO DE ESQUADRIA (ENCARGOS COMPLEMEN</v>
          </cell>
          <cell r="C144" t="str">
            <v>H</v>
          </cell>
          <cell r="D144">
            <v>0.18</v>
          </cell>
          <cell r="G144">
            <v>74.459999999999994</v>
          </cell>
        </row>
        <row r="145">
          <cell r="A145">
            <v>95330</v>
          </cell>
          <cell r="B145" t="str">
            <v>CURSO DE CAPACITAÇÃO PARA CARPINTEIRO DE FÔRMAS (ENCARGOS COMPLEMENTAR</v>
          </cell>
          <cell r="C145" t="str">
            <v>H</v>
          </cell>
          <cell r="D145">
            <v>0.14000000000000001</v>
          </cell>
          <cell r="G145">
            <v>74.459999999999994</v>
          </cell>
        </row>
        <row r="146">
          <cell r="A146">
            <v>95331</v>
          </cell>
          <cell r="B146" t="str">
            <v>CURSO DE CAPACITAÇÃO PARA CAVOUQUEIRO OU OPERADOR PERFURATRIZ/ROMPEDOR</v>
          </cell>
          <cell r="C146" t="str">
            <v>H</v>
          </cell>
          <cell r="D146">
            <v>0.11</v>
          </cell>
          <cell r="G146">
            <v>74.459999999999994</v>
          </cell>
        </row>
        <row r="147">
          <cell r="A147">
            <v>95332</v>
          </cell>
          <cell r="B147" t="str">
            <v>CURSO DE CAPACITAÇÃO PARA ELETRICISTA (ENCARGOS COMPLEMENTARES) - HORI</v>
          </cell>
          <cell r="C147" t="str">
            <v>H</v>
          </cell>
          <cell r="D147">
            <v>0.46</v>
          </cell>
          <cell r="G147">
            <v>74.459999999999994</v>
          </cell>
        </row>
        <row r="148">
          <cell r="A148">
            <v>95333</v>
          </cell>
          <cell r="B148" t="str">
            <v>CURSO DE CAPACITAÇÃO PARA ELETRICISTA INDUSTRIAL (ENCARGOS COMPLEMENTA</v>
          </cell>
          <cell r="C148" t="str">
            <v>H</v>
          </cell>
          <cell r="D148">
            <v>0.59</v>
          </cell>
          <cell r="G148">
            <v>74.459999999999994</v>
          </cell>
        </row>
        <row r="149">
          <cell r="A149">
            <v>95334</v>
          </cell>
          <cell r="B149" t="str">
            <v>CURSO DE CAPACITAÇÃO PARA ELETROTÉCNICO (ENCARGOS COMPLEMENTARES) - HO</v>
          </cell>
          <cell r="C149" t="str">
            <v>H</v>
          </cell>
          <cell r="D149">
            <v>0.57999999999999996</v>
          </cell>
          <cell r="G149">
            <v>74.459999999999994</v>
          </cell>
        </row>
        <row r="150">
          <cell r="A150">
            <v>95335</v>
          </cell>
          <cell r="B150" t="str">
            <v>CURSO DE CAPACITAÇÃO PARA ENCANADOR OU BOMBEIRO HIDRÁULICO (ENCARGOS C</v>
          </cell>
          <cell r="C150" t="str">
            <v>H</v>
          </cell>
          <cell r="D150">
            <v>0.22</v>
          </cell>
          <cell r="G150">
            <v>74.459999999999994</v>
          </cell>
        </row>
        <row r="151">
          <cell r="A151">
            <v>95336</v>
          </cell>
          <cell r="B151" t="str">
            <v>CURSO DE CAPACITAÇÃO PARA ESTUCADOR (ENCARGOS COMPLEMENTARES) - HORIST</v>
          </cell>
          <cell r="C151" t="str">
            <v>H</v>
          </cell>
          <cell r="D151">
            <v>0.12</v>
          </cell>
          <cell r="G151">
            <v>74.459999999999994</v>
          </cell>
        </row>
        <row r="152">
          <cell r="A152">
            <v>95337</v>
          </cell>
          <cell r="B152" t="str">
            <v>CURSO DE CAPACITAÇÃO PARA GESSEIRO (ENCARGOS COMPLEMENTARES) - HORISTA</v>
          </cell>
          <cell r="C152" t="str">
            <v>H</v>
          </cell>
          <cell r="D152">
            <v>0.12</v>
          </cell>
          <cell r="G152">
            <v>74.459999999999994</v>
          </cell>
        </row>
        <row r="153">
          <cell r="A153">
            <v>95338</v>
          </cell>
          <cell r="B153" t="str">
            <v>CURSO DE CAPACITAÇÃO PARA IMPERMEABILIZADOR (ENCARGOS COMPLEMENTARES)</v>
          </cell>
          <cell r="C153" t="str">
            <v>H</v>
          </cell>
          <cell r="D153">
            <v>0.27</v>
          </cell>
          <cell r="G153">
            <v>74.459999999999994</v>
          </cell>
        </row>
        <row r="154">
          <cell r="A154">
            <v>95339</v>
          </cell>
          <cell r="B154" t="str">
            <v>CURSO DE CAPACITAÇÃO PARA MAÇARIQUEIRO (ENCARGOS COMPLEMENTARES) - HOR</v>
          </cell>
          <cell r="C154" t="str">
            <v>H</v>
          </cell>
          <cell r="D154">
            <v>0.32</v>
          </cell>
          <cell r="G154">
            <v>74.459999999999994</v>
          </cell>
        </row>
        <row r="155">
          <cell r="A155">
            <v>95340</v>
          </cell>
          <cell r="B155" t="str">
            <v>CURSO DE CAPACITAÇÃO PARA MARCENEIRO (ENCARGOS COMPLEMENTARES) - HORIS</v>
          </cell>
          <cell r="C155" t="str">
            <v>H</v>
          </cell>
          <cell r="D155">
            <v>0.16</v>
          </cell>
          <cell r="G155">
            <v>74.459999999999994</v>
          </cell>
        </row>
        <row r="156">
          <cell r="A156">
            <v>95341</v>
          </cell>
          <cell r="B156" t="str">
            <v>CURSO DE CAPACITAÇÃO PARA MARMORISTA/GRANITEIRO (ENCARGOS COMPLEMENTAR</v>
          </cell>
          <cell r="C156" t="str">
            <v>H</v>
          </cell>
          <cell r="D156">
            <v>0.17</v>
          </cell>
          <cell r="G156">
            <v>74.459999999999994</v>
          </cell>
        </row>
        <row r="157">
          <cell r="A157">
            <v>95342</v>
          </cell>
          <cell r="B157" t="str">
            <v>CURSO DE CAPACITAÇÃO PARA MECÂNICO DE EQUIPAMENTOS PESADOS (ENCARGOS C</v>
          </cell>
          <cell r="C157" t="str">
            <v>H</v>
          </cell>
          <cell r="D157">
            <v>0.14000000000000001</v>
          </cell>
          <cell r="G157">
            <v>74.459999999999994</v>
          </cell>
        </row>
        <row r="158">
          <cell r="A158">
            <v>95343</v>
          </cell>
          <cell r="B158" t="str">
            <v>CURSO DE CAPACITAÇÃO PARA MONTADOR  DE TUBO AÇO/EQUIPAMENTOS (ENCARGOS</v>
          </cell>
          <cell r="C158" t="str">
            <v>H</v>
          </cell>
          <cell r="D158">
            <v>0.19</v>
          </cell>
          <cell r="G158">
            <v>74.459999999999994</v>
          </cell>
        </row>
        <row r="159">
          <cell r="A159">
            <v>95344</v>
          </cell>
          <cell r="B159" t="str">
            <v>CURSO DE CAPACITAÇÃO PARA MONTADOR DE ESTRUTURA METÁLICA (ENCARGOS COM</v>
          </cell>
          <cell r="C159" t="str">
            <v>H</v>
          </cell>
          <cell r="D159">
            <v>0.11</v>
          </cell>
          <cell r="G159">
            <v>74.459999999999994</v>
          </cell>
        </row>
        <row r="160">
          <cell r="A160">
            <v>95345</v>
          </cell>
          <cell r="B160" t="str">
            <v>CURSO DE CAPACITAÇÃO PARA MONTADOR ELETROMECÂNICO (ENCARGOS COMPLEMENT</v>
          </cell>
          <cell r="C160" t="str">
            <v>H</v>
          </cell>
          <cell r="D160">
            <v>0.52</v>
          </cell>
          <cell r="G160">
            <v>74.459999999999994</v>
          </cell>
        </row>
        <row r="161">
          <cell r="A161">
            <v>95346</v>
          </cell>
          <cell r="B161" t="str">
            <v>CURSO DE CAPACITAÇÃO PARA MOTORISTA DE BASCULANTE (ENCARGOS COMPLEMENT</v>
          </cell>
          <cell r="C161" t="str">
            <v>H</v>
          </cell>
          <cell r="D161">
            <v>7.0000000000000007E-2</v>
          </cell>
          <cell r="G161">
            <v>74.459999999999994</v>
          </cell>
        </row>
        <row r="162">
          <cell r="A162">
            <v>95347</v>
          </cell>
          <cell r="B162" t="str">
            <v>CURSO DE CAPACITAÇÃO PARA MOTORISTA DE CAMINHÃO (ENCARGOS COMPLEMENTAR</v>
          </cell>
          <cell r="C162" t="str">
            <v>H</v>
          </cell>
          <cell r="D162">
            <v>7.0000000000000007E-2</v>
          </cell>
          <cell r="G162">
            <v>74.459999999999994</v>
          </cell>
        </row>
        <row r="163">
          <cell r="A163">
            <v>95348</v>
          </cell>
          <cell r="B163" t="str">
            <v>CURSO DE CAPACITAÇÃO PARA MOTORISTA DE CAMINHÃO E CARRETA (ENCARGOS CO</v>
          </cell>
          <cell r="C163" t="str">
            <v>H</v>
          </cell>
          <cell r="D163">
            <v>7.0000000000000007E-2</v>
          </cell>
          <cell r="G163">
            <v>74.459999999999994</v>
          </cell>
        </row>
        <row r="164">
          <cell r="A164">
            <v>95349</v>
          </cell>
          <cell r="B164" t="str">
            <v>CURSO DE CAPACITAÇÃO PARA MOTORISTA DE VEÍCULO LEVE (ENCARGOS COMPLEME</v>
          </cell>
          <cell r="C164" t="str">
            <v>H</v>
          </cell>
          <cell r="D164">
            <v>0.06</v>
          </cell>
          <cell r="G164">
            <v>74.459999999999994</v>
          </cell>
        </row>
        <row r="165">
          <cell r="A165">
            <v>95350</v>
          </cell>
          <cell r="B165" t="str">
            <v>CURSO DE CAPACITAÇÃO PARA MOTORISTA DE VEÍCULO PESADO (ENCARGOS COMPLE</v>
          </cell>
          <cell r="C165" t="str">
            <v>H</v>
          </cell>
          <cell r="D165">
            <v>7.0000000000000007E-2</v>
          </cell>
          <cell r="G165">
            <v>74.459999999999994</v>
          </cell>
        </row>
        <row r="166">
          <cell r="A166">
            <v>95351</v>
          </cell>
          <cell r="B166" t="str">
            <v>CURSO DE CAPACITAÇÃO PARA MOTORISTA OPERADOR DE MUNCK (ENCARGOS COMPLE</v>
          </cell>
          <cell r="C166" t="str">
            <v>H</v>
          </cell>
          <cell r="D166">
            <v>0.24</v>
          </cell>
          <cell r="G166">
            <v>74.459999999999994</v>
          </cell>
        </row>
        <row r="167">
          <cell r="A167">
            <v>95352</v>
          </cell>
          <cell r="B167" t="str">
            <v>CURSO DE CAPACITAÇÃO PARA NIVELADOR (ENCARGOS COMPLEMENTARES) - HORIST</v>
          </cell>
          <cell r="C167" t="str">
            <v>H</v>
          </cell>
          <cell r="D167">
            <v>0.15</v>
          </cell>
          <cell r="G167">
            <v>74.459999999999994</v>
          </cell>
        </row>
        <row r="168">
          <cell r="A168">
            <v>95353</v>
          </cell>
          <cell r="B168" t="str">
            <v>CURSO DE CAPACITAÇÃO PARA OPERADOR DE ACABADORA (ENCARGOS COMPLEMENTAR</v>
          </cell>
          <cell r="C168" t="str">
            <v>H</v>
          </cell>
          <cell r="D168">
            <v>0.11</v>
          </cell>
          <cell r="G168">
            <v>74.459999999999994</v>
          </cell>
        </row>
        <row r="169">
          <cell r="A169">
            <v>95354</v>
          </cell>
          <cell r="B169" t="str">
            <v>CURSO DE CAPACITAÇÃO PARA OPERADOR DE BETONEIRA (CAMINHÃO) (ENCARGOS C</v>
          </cell>
          <cell r="C169" t="str">
            <v>H</v>
          </cell>
          <cell r="D169">
            <v>0.12</v>
          </cell>
          <cell r="G169">
            <v>74.459999999999994</v>
          </cell>
        </row>
        <row r="170">
          <cell r="A170">
            <v>95355</v>
          </cell>
          <cell r="B170" t="str">
            <v>CURSO DE CAPACITAÇÃO PARA OPERADOR DE COMPRESSOR OU COMPRESSORISTA (EN</v>
          </cell>
          <cell r="C170" t="str">
            <v>H</v>
          </cell>
          <cell r="D170">
            <v>0.08</v>
          </cell>
          <cell r="G170">
            <v>74.459999999999994</v>
          </cell>
        </row>
        <row r="171">
          <cell r="A171">
            <v>95356</v>
          </cell>
          <cell r="B171" t="str">
            <v>CURSO DE CAPACITAÇÃO PARA OPERADOR DE DEMARCADORA DE FAIXAS (ENCARGOS</v>
          </cell>
          <cell r="C171" t="str">
            <v>H</v>
          </cell>
          <cell r="D171">
            <v>0.12</v>
          </cell>
          <cell r="G171">
            <v>74.459999999999994</v>
          </cell>
        </row>
        <row r="172">
          <cell r="A172">
            <v>95357</v>
          </cell>
          <cell r="B172" t="str">
            <v>CURSO DE CAPACITAÇÃO PARA OPERADOR DE ESCAVADEIRA (ENCARGOS COMPLEMENT</v>
          </cell>
          <cell r="C172" t="str">
            <v>H</v>
          </cell>
          <cell r="D172">
            <v>0.18</v>
          </cell>
          <cell r="G172">
            <v>74.459999999999994</v>
          </cell>
        </row>
        <row r="173">
          <cell r="A173">
            <v>95358</v>
          </cell>
          <cell r="B173" t="str">
            <v>CURSO DE CAPACITAÇÃO PARA OPERADOR DE GUINCHO (ENCARGOS COMPLEMENTARES</v>
          </cell>
          <cell r="C173" t="str">
            <v>H</v>
          </cell>
          <cell r="D173">
            <v>0.14000000000000001</v>
          </cell>
          <cell r="G173">
            <v>74.459999999999994</v>
          </cell>
        </row>
        <row r="174">
          <cell r="A174">
            <v>95359</v>
          </cell>
          <cell r="B174" t="str">
            <v>CURSO DE CAPACITAÇÃO PARA OPERADOR DE GUINDASTE (ENCARGOS COMPLEMENTAR</v>
          </cell>
          <cell r="C174" t="str">
            <v>H</v>
          </cell>
          <cell r="D174">
            <v>0.31</v>
          </cell>
          <cell r="G174">
            <v>74.459999999999994</v>
          </cell>
        </row>
        <row r="175">
          <cell r="A175">
            <v>95360</v>
          </cell>
          <cell r="B175" t="str">
            <v>CURSO DE CAPACITAÇÃO PARA OPERADOR DE MÁQUINAS E EQUIPAMENTOS (ENCARGO</v>
          </cell>
          <cell r="C175" t="str">
            <v>H</v>
          </cell>
          <cell r="D175">
            <v>0.15</v>
          </cell>
          <cell r="G175">
            <v>74.459999999999994</v>
          </cell>
        </row>
        <row r="176">
          <cell r="A176">
            <v>95361</v>
          </cell>
          <cell r="B176" t="str">
            <v>CURSO DE CAPACITAÇÃO PARA OPERADOR DE MARTELETE OU MARTELETEIRO (ENCAR</v>
          </cell>
          <cell r="C176" t="str">
            <v>H</v>
          </cell>
          <cell r="D176">
            <v>7.0000000000000007E-2</v>
          </cell>
          <cell r="G176">
            <v>74.459999999999994</v>
          </cell>
        </row>
        <row r="177">
          <cell r="A177">
            <v>95362</v>
          </cell>
          <cell r="B177" t="str">
            <v>CURSO DE CAPACITAÇÃO PARA OPERADOR DE MOTO-ESCREIPER (ENCARGOS COMPLEM</v>
          </cell>
          <cell r="C177" t="str">
            <v>H</v>
          </cell>
          <cell r="D177">
            <v>0.17</v>
          </cell>
          <cell r="G177">
            <v>74.459999999999994</v>
          </cell>
        </row>
        <row r="178">
          <cell r="A178">
            <v>95363</v>
          </cell>
          <cell r="B178" t="str">
            <v>CURSO DE CAPACITAÇÃO PARA OPERADOR DE MOTONIVELADORA (ENCARGOS COMPLEM</v>
          </cell>
          <cell r="C178" t="str">
            <v>H</v>
          </cell>
          <cell r="D178">
            <v>0.17</v>
          </cell>
          <cell r="G178">
            <v>74.459999999999994</v>
          </cell>
        </row>
        <row r="179">
          <cell r="A179">
            <v>95364</v>
          </cell>
          <cell r="B179" t="str">
            <v>CURSO DE CAPACITAÇÃO PARA OPERADOR DE PÁ CARREGADEIRA (ENCARGOS COMPLE</v>
          </cell>
          <cell r="C179" t="str">
            <v>H</v>
          </cell>
          <cell r="D179">
            <v>0.12</v>
          </cell>
          <cell r="G179">
            <v>74.459999999999994</v>
          </cell>
        </row>
        <row r="180">
          <cell r="A180">
            <v>95365</v>
          </cell>
          <cell r="B180" t="str">
            <v>CURSO DE CAPACITAÇÃO PARA OPERADOR DE PAVIMENTADORA (ENCARGOS COMPLEME</v>
          </cell>
          <cell r="C180" t="str">
            <v>H</v>
          </cell>
          <cell r="D180">
            <v>0.12</v>
          </cell>
          <cell r="G180">
            <v>74.459999999999994</v>
          </cell>
        </row>
        <row r="181">
          <cell r="A181">
            <v>95366</v>
          </cell>
          <cell r="B181" t="str">
            <v>CURSO DE CAPACITAÇÃO PARA OPERADOR DE ROLO COMPACTADOR (ENCARGOS COMPL</v>
          </cell>
          <cell r="C181" t="str">
            <v>H</v>
          </cell>
          <cell r="D181">
            <v>0.11</v>
          </cell>
          <cell r="G181">
            <v>74.459999999999994</v>
          </cell>
        </row>
        <row r="182">
          <cell r="A182">
            <v>95367</v>
          </cell>
          <cell r="B182" t="str">
            <v>CURSO DE CAPACITAÇÃO PARA OPERADOR DE USINA DE ASFALTO, DE SOLOS OU DE</v>
          </cell>
          <cell r="C182" t="str">
            <v>H</v>
          </cell>
          <cell r="D182">
            <v>0.11</v>
          </cell>
          <cell r="G182">
            <v>74.459999999999994</v>
          </cell>
        </row>
        <row r="183">
          <cell r="A183">
            <v>95368</v>
          </cell>
          <cell r="B183" t="str">
            <v>CURSO DE CAPACITAÇÃO PARA OPERADOR JATO DE AREIA OU JATISTA (ENCARGOS</v>
          </cell>
          <cell r="C183" t="str">
            <v>H</v>
          </cell>
          <cell r="D183">
            <v>0.11</v>
          </cell>
          <cell r="G183">
            <v>74.459999999999994</v>
          </cell>
        </row>
        <row r="184">
          <cell r="A184">
            <v>95369</v>
          </cell>
          <cell r="B184" t="str">
            <v>CURSO DE CAPACITAÇÃO PARA OPERADOR PARA BATE ESTACAS (ENCARGOS COMPLEM</v>
          </cell>
          <cell r="C184" t="str">
            <v>H</v>
          </cell>
          <cell r="D184">
            <v>0.09</v>
          </cell>
          <cell r="G184">
            <v>74.459999999999994</v>
          </cell>
        </row>
        <row r="185">
          <cell r="A185">
            <v>95370</v>
          </cell>
          <cell r="B185" t="str">
            <v>CURSO DE CAPACITAÇÃO PARA PASTILHEIRO (ENCARGOS COMPLEMENTARES) - HORI</v>
          </cell>
          <cell r="C185" t="str">
            <v>H</v>
          </cell>
          <cell r="D185">
            <v>0.22</v>
          </cell>
          <cell r="G185">
            <v>74.459999999999994</v>
          </cell>
        </row>
        <row r="186">
          <cell r="A186">
            <v>95371</v>
          </cell>
          <cell r="B186" t="str">
            <v>CURSO DE CAPACITAÇÃO PARA PEDREIRO (ENCARGOS COMPLEMENTARES) - HORISTA</v>
          </cell>
          <cell r="C186" t="str">
            <v>H</v>
          </cell>
          <cell r="D186">
            <v>0.26</v>
          </cell>
          <cell r="G186">
            <v>74.459999999999994</v>
          </cell>
        </row>
        <row r="187">
          <cell r="A187">
            <v>95372</v>
          </cell>
          <cell r="B187" t="str">
            <v>CURSO DE CAPACITAÇÃO PARA PINTOR (ENCARGOS COMPLEMENTARES) - HORISTA</v>
          </cell>
          <cell r="C187" t="str">
            <v>H</v>
          </cell>
          <cell r="D187">
            <v>0.18</v>
          </cell>
          <cell r="G187">
            <v>74.459999999999994</v>
          </cell>
        </row>
        <row r="188">
          <cell r="A188">
            <v>95373</v>
          </cell>
          <cell r="B188" t="str">
            <v>CURSO DE CAPACITAÇÃO PARA PINTOR DE LETREIROS (ENCARGOS COMPLEMENTARES</v>
          </cell>
          <cell r="C188" t="str">
            <v>H</v>
          </cell>
          <cell r="D188">
            <v>0.19</v>
          </cell>
          <cell r="G188">
            <v>74.459999999999994</v>
          </cell>
        </row>
        <row r="189">
          <cell r="A189">
            <v>95374</v>
          </cell>
          <cell r="B189" t="str">
            <v>CURSO DE CAPACITAÇÃO PARA PINTOR PARA TINTA EPÓXI (ENCARGOS COMPLEMENT</v>
          </cell>
          <cell r="C189" t="str">
            <v>H</v>
          </cell>
          <cell r="D189">
            <v>0.21</v>
          </cell>
          <cell r="G189">
            <v>74.459999999999994</v>
          </cell>
        </row>
        <row r="190">
          <cell r="A190">
            <v>95375</v>
          </cell>
          <cell r="B190" t="str">
            <v>CURSO DE CAPACITAÇÃO PARA POCEIRO (ENCARGOS COMPLEMENTARES) - HORISTA</v>
          </cell>
          <cell r="C190" t="str">
            <v>H</v>
          </cell>
          <cell r="D190">
            <v>0.42</v>
          </cell>
          <cell r="G190">
            <v>74.459999999999994</v>
          </cell>
        </row>
        <row r="191">
          <cell r="A191">
            <v>95376</v>
          </cell>
          <cell r="B191" t="str">
            <v>CURSO DE CAPACITAÇÃO PARA RASTELEIRO (ENCARGOS COMPLEMENTARES) - HORIS</v>
          </cell>
          <cell r="C191" t="str">
            <v>H</v>
          </cell>
          <cell r="D191">
            <v>0.03</v>
          </cell>
          <cell r="G191">
            <v>74.459999999999994</v>
          </cell>
        </row>
        <row r="192">
          <cell r="A192">
            <v>95377</v>
          </cell>
          <cell r="B192" t="str">
            <v>CURSO DE CAPACITAÇÃO PARA SERRALHEIRO (ENCARGOS COMPLEMENTARES) - HORI</v>
          </cell>
          <cell r="C192" t="str">
            <v>H</v>
          </cell>
          <cell r="D192">
            <v>0.13</v>
          </cell>
          <cell r="G192">
            <v>74.459999999999994</v>
          </cell>
        </row>
        <row r="193">
          <cell r="A193">
            <v>95378</v>
          </cell>
          <cell r="B193" t="str">
            <v>CURSO DE CAPACITAÇÃO PARA SERVENTE (ENCARGOS COMPLEMENTARES) - HORISTA</v>
          </cell>
          <cell r="C193" t="str">
            <v>H</v>
          </cell>
          <cell r="D193">
            <v>0.15</v>
          </cell>
          <cell r="G193">
            <v>74.459999999999994</v>
          </cell>
        </row>
        <row r="194">
          <cell r="A194">
            <v>95379</v>
          </cell>
          <cell r="B194" t="str">
            <v>CURSO DE CAPACITAÇÃO PARA SOLDADOR (ENCARGOS COMPLEMENTARES) - HORISTA</v>
          </cell>
          <cell r="C194" t="str">
            <v>H</v>
          </cell>
          <cell r="D194">
            <v>0.25</v>
          </cell>
          <cell r="G194">
            <v>74.459999999999994</v>
          </cell>
        </row>
        <row r="195">
          <cell r="A195">
            <v>95380</v>
          </cell>
          <cell r="B195" t="str">
            <v>CURSO DE CAPACITAÇÃO PARA SOLDADOR A (PARA SOLDA A SER TESTADA COM RAI</v>
          </cell>
          <cell r="C195" t="str">
            <v>H</v>
          </cell>
          <cell r="D195">
            <v>0.27</v>
          </cell>
          <cell r="G195">
            <v>74.459999999999994</v>
          </cell>
        </row>
        <row r="196">
          <cell r="A196">
            <v>95381</v>
          </cell>
          <cell r="B196" t="str">
            <v>CURSO DE CAPACITAÇÃO PARA SONDADOR (ENCARGOS COMPLEMENTARES) - HORISTA</v>
          </cell>
          <cell r="C196" t="str">
            <v>H</v>
          </cell>
          <cell r="D196">
            <v>0.42</v>
          </cell>
          <cell r="G196">
            <v>74.459999999999994</v>
          </cell>
        </row>
        <row r="197">
          <cell r="A197">
            <v>95382</v>
          </cell>
          <cell r="B197" t="str">
            <v>CURSO DE CAPACITAÇÃO PARA TAQUEADOR OU TAQUEIRO (ENCARGOS COMPLEMENTAR</v>
          </cell>
          <cell r="C197" t="str">
            <v>H</v>
          </cell>
          <cell r="D197">
            <v>0.11</v>
          </cell>
          <cell r="G197">
            <v>74.459999999999994</v>
          </cell>
        </row>
        <row r="198">
          <cell r="A198">
            <v>95383</v>
          </cell>
          <cell r="B198" t="str">
            <v>CURSO DE CAPACITAÇÃO PARA TÉCNICO DE LABORATÓRIO (ENCARGOS COMPLEMENTA</v>
          </cell>
          <cell r="C198" t="str">
            <v>H</v>
          </cell>
          <cell r="D198">
            <v>0.25</v>
          </cell>
          <cell r="G198">
            <v>74.459999999999994</v>
          </cell>
        </row>
        <row r="199">
          <cell r="A199">
            <v>95384</v>
          </cell>
          <cell r="B199" t="str">
            <v>CURSO DE CAPACITAÇÃO PARA TÉCNICO DE SONDAGEM (ENCARGOS COMPLEMENTARES</v>
          </cell>
          <cell r="C199" t="str">
            <v>H</v>
          </cell>
          <cell r="D199">
            <v>0.42</v>
          </cell>
          <cell r="G199">
            <v>74.459999999999994</v>
          </cell>
        </row>
        <row r="200">
          <cell r="A200">
            <v>95385</v>
          </cell>
          <cell r="B200" t="str">
            <v>CURSO DE CAPACITAÇÃO PARA TELHADISTA (ENCARGOS COMPLEMENTARES) - HORIS</v>
          </cell>
          <cell r="C200" t="str">
            <v>H</v>
          </cell>
          <cell r="D200">
            <v>0.12</v>
          </cell>
          <cell r="G200">
            <v>74.459999999999994</v>
          </cell>
        </row>
        <row r="201">
          <cell r="A201">
            <v>95386</v>
          </cell>
          <cell r="B201" t="str">
            <v>CURSO DE CAPACITAÇÃO PARA TRATORISTA (ENCARGOS COMPLEMENTARES) - HORIS</v>
          </cell>
          <cell r="C201" t="str">
            <v>H</v>
          </cell>
          <cell r="D201">
            <v>0.16</v>
          </cell>
          <cell r="G201">
            <v>74.459999999999994</v>
          </cell>
        </row>
        <row r="202">
          <cell r="A202">
            <v>95387</v>
          </cell>
          <cell r="B202" t="str">
            <v>CURSO DE CAPACITAÇÃO PARA VIDRACEIRO (ENCARGOS COMPLEMENTARES) - HORIS</v>
          </cell>
          <cell r="C202" t="str">
            <v>H</v>
          </cell>
          <cell r="D202">
            <v>0.15</v>
          </cell>
          <cell r="G202">
            <v>74.459999999999994</v>
          </cell>
        </row>
        <row r="203">
          <cell r="A203">
            <v>95388</v>
          </cell>
          <cell r="B203" t="str">
            <v>CURSO DE CAPACITAÇÃO PARA VIGIA NOTURNO (ENCARGOS COMPLEMENTARES) - HO</v>
          </cell>
          <cell r="C203" t="str">
            <v>H</v>
          </cell>
          <cell r="D203">
            <v>0.09</v>
          </cell>
          <cell r="G203">
            <v>74.459999999999994</v>
          </cell>
        </row>
        <row r="204">
          <cell r="A204">
            <v>95389</v>
          </cell>
          <cell r="B204" t="str">
            <v>CURSO DE CAPACITAÇÃO PARA OPERADOR DE BETONEIRA ESTACIONÁRIA/MISTURADO</v>
          </cell>
          <cell r="C204" t="str">
            <v>H</v>
          </cell>
          <cell r="D204">
            <v>0.06</v>
          </cell>
          <cell r="G204">
            <v>74.459999999999994</v>
          </cell>
        </row>
        <row r="205">
          <cell r="A205">
            <v>95390</v>
          </cell>
          <cell r="B205" t="str">
            <v>CURSO DE CAPACITAÇÃO PARA JARDINEIRO (ENCARGOS COMPLEMENTARES) - HORIS</v>
          </cell>
          <cell r="C205" t="str">
            <v>H</v>
          </cell>
          <cell r="D205">
            <v>0.04</v>
          </cell>
          <cell r="G205">
            <v>74.459999999999994</v>
          </cell>
        </row>
        <row r="206">
          <cell r="A206">
            <v>95391</v>
          </cell>
          <cell r="B206" t="str">
            <v>CURSO DE CAPACITAÇÃO PARA DESENHISTA DETALHISTA (ENCARGOS COMPLEMENTAR</v>
          </cell>
          <cell r="C206" t="str">
            <v>H</v>
          </cell>
          <cell r="D206">
            <v>7.0000000000000007E-2</v>
          </cell>
          <cell r="G206">
            <v>74.459999999999994</v>
          </cell>
        </row>
        <row r="207">
          <cell r="A207">
            <v>95392</v>
          </cell>
          <cell r="B207" t="str">
            <v>CURSO DE CAPACITAÇÃO PARA ALMOXARIFE (ENCARGOS COMPLEMENTARES) - HORIS</v>
          </cell>
          <cell r="C207" t="str">
            <v>H</v>
          </cell>
          <cell r="D207">
            <v>0.09</v>
          </cell>
          <cell r="G207">
            <v>74.459999999999994</v>
          </cell>
        </row>
        <row r="208">
          <cell r="A208">
            <v>95393</v>
          </cell>
          <cell r="B208" t="str">
            <v>CURSO DE CAPACITAÇÃO PARA APONTADOR OU APROPRIADOR (ENCARGOS COMPLEMEN</v>
          </cell>
          <cell r="C208" t="str">
            <v>H</v>
          </cell>
          <cell r="D208">
            <v>0.35</v>
          </cell>
          <cell r="G208">
            <v>74.459999999999994</v>
          </cell>
        </row>
        <row r="209">
          <cell r="A209">
            <v>95394</v>
          </cell>
          <cell r="B209" t="str">
            <v>CURSO DE CAPACITAÇÃO PARA ARQUITETO DE OBRA JÚNIOR (ENCARGOS COMPLEMEN</v>
          </cell>
          <cell r="C209" t="str">
            <v>H</v>
          </cell>
          <cell r="D209">
            <v>0.53</v>
          </cell>
          <cell r="G209">
            <v>74.459999999999994</v>
          </cell>
        </row>
        <row r="210">
          <cell r="A210">
            <v>95395</v>
          </cell>
          <cell r="B210" t="str">
            <v>CURSO DE CAPACITAÇÃO PARA ARQUITETO DE OBRA PLENO (ENCARGOS COMPLEMENT</v>
          </cell>
          <cell r="C210" t="str">
            <v>H</v>
          </cell>
          <cell r="D210">
            <v>0.61</v>
          </cell>
          <cell r="G210">
            <v>74.459999999999994</v>
          </cell>
        </row>
        <row r="211">
          <cell r="A211">
            <v>95396</v>
          </cell>
          <cell r="B211" t="str">
            <v>CURSO DE CAPACITAÇÃO PARA ARQUITETO DE OBRA SÊNIOR (ENCARGOS COMPLEMEN</v>
          </cell>
          <cell r="C211" t="str">
            <v>H</v>
          </cell>
          <cell r="D211">
            <v>0.72</v>
          </cell>
          <cell r="G211">
            <v>74.459999999999994</v>
          </cell>
        </row>
        <row r="212">
          <cell r="A212">
            <v>95397</v>
          </cell>
          <cell r="B212" t="str">
            <v>CURSO DE CAPACITAÇÃO PARA AUXILIAR DE DESENHISTA (ENCARGOS COMPLEMENTA</v>
          </cell>
          <cell r="C212" t="str">
            <v>H</v>
          </cell>
          <cell r="D212">
            <v>0.05</v>
          </cell>
          <cell r="G212">
            <v>74.459999999999994</v>
          </cell>
        </row>
        <row r="213">
          <cell r="A213">
            <v>95398</v>
          </cell>
          <cell r="B213" t="str">
            <v>CURSO DE CAPACITAÇÃO PARA AUXILIAR DE ESCRITÓRIO (ENCARGOS COMPLEMENTA</v>
          </cell>
          <cell r="C213" t="str">
            <v>H</v>
          </cell>
          <cell r="D213">
            <v>0.06</v>
          </cell>
          <cell r="G213">
            <v>74.459999999999994</v>
          </cell>
        </row>
        <row r="214">
          <cell r="A214">
            <v>95399</v>
          </cell>
          <cell r="B214" t="str">
            <v>CURSO DE CAPACITAÇÃO PARA DESENHISTA COPISTA (ENCARGOS COMPLEMENTARES)</v>
          </cell>
          <cell r="C214" t="str">
            <v>H</v>
          </cell>
          <cell r="D214">
            <v>0.05</v>
          </cell>
          <cell r="G214">
            <v>74.459999999999994</v>
          </cell>
        </row>
        <row r="215">
          <cell r="A215">
            <v>95400</v>
          </cell>
          <cell r="B215" t="str">
            <v>CURSO DE CAPACITAÇÃO PARA DESENHISTA PROJETISTA (ENCARGOS COMPLEMENTAR</v>
          </cell>
          <cell r="C215" t="str">
            <v>H</v>
          </cell>
          <cell r="D215">
            <v>0.1</v>
          </cell>
          <cell r="G215">
            <v>74.459999999999994</v>
          </cell>
        </row>
        <row r="216">
          <cell r="A216">
            <v>95401</v>
          </cell>
          <cell r="B216" t="str">
            <v>CURSO DE CAPACITAÇÃO PARA ENCARREGADO GERAL (ENCARGOS COMPLEMENTARES)</v>
          </cell>
          <cell r="C216" t="str">
            <v>H</v>
          </cell>
          <cell r="D216">
            <v>0.4</v>
          </cell>
          <cell r="G216">
            <v>74.459999999999994</v>
          </cell>
        </row>
        <row r="217">
          <cell r="A217">
            <v>95402</v>
          </cell>
          <cell r="B217" t="str">
            <v>CURSO DE CAPACITAÇÃO PARA ENGENHEIRO CIVIL DE OBRA JÚNIOR (ENCARGOS CO</v>
          </cell>
          <cell r="C217" t="str">
            <v>H</v>
          </cell>
          <cell r="D217">
            <v>1</v>
          </cell>
          <cell r="G217">
            <v>74.459999999999994</v>
          </cell>
        </row>
        <row r="218">
          <cell r="A218">
            <v>95403</v>
          </cell>
          <cell r="B218" t="str">
            <v>CURSO DE CAPACITAÇÃO PARA ENGENHEIRO CIVIL DE OBRA PLENO (ENCARGOS COM</v>
          </cell>
          <cell r="C218" t="str">
            <v>H</v>
          </cell>
          <cell r="D218">
            <v>1.26</v>
          </cell>
          <cell r="G218">
            <v>74.459999999999994</v>
          </cell>
        </row>
        <row r="219">
          <cell r="A219">
            <v>95404</v>
          </cell>
          <cell r="B219" t="str">
            <v>CURSO DE CAPACITAÇÃO PARA ENGENHEIRO CIVIL DE OBRA SÊNIOR (ENCARGOS CO</v>
          </cell>
          <cell r="C219" t="str">
            <v>H</v>
          </cell>
          <cell r="D219">
            <v>1.65</v>
          </cell>
          <cell r="G219">
            <v>74.459999999999994</v>
          </cell>
        </row>
        <row r="220">
          <cell r="A220">
            <v>95405</v>
          </cell>
          <cell r="B220" t="str">
            <v>CURSO DE CAPACITAÇÃO PARA MESTRE DE OBRAS (ENCARGOS COMPLEMENTARES) -</v>
          </cell>
          <cell r="C220" t="str">
            <v>H</v>
          </cell>
          <cell r="D220">
            <v>0.67</v>
          </cell>
          <cell r="G220">
            <v>74.459999999999994</v>
          </cell>
        </row>
        <row r="221">
          <cell r="A221">
            <v>95406</v>
          </cell>
          <cell r="B221" t="str">
            <v>CURSO DE CAPACITAÇÃO PARA TOPÓGRAFO (ENCARGOS COMPLEMENTARES) - HORIST</v>
          </cell>
          <cell r="C221" t="str">
            <v>H</v>
          </cell>
          <cell r="D221">
            <v>0.18</v>
          </cell>
          <cell r="G221">
            <v>74.459999999999994</v>
          </cell>
        </row>
        <row r="222">
          <cell r="A222">
            <v>95407</v>
          </cell>
          <cell r="B222" t="str">
            <v>CURSO DE CAPACITAÇÃO PARA ENGENHEIRO ELETRICISTA (ENCARGOS COMPLEMENTA</v>
          </cell>
          <cell r="C222" t="str">
            <v>H</v>
          </cell>
          <cell r="D222">
            <v>2.67</v>
          </cell>
          <cell r="G222">
            <v>74.459999999999994</v>
          </cell>
        </row>
        <row r="223">
          <cell r="A223">
            <v>95408</v>
          </cell>
          <cell r="B223" t="str">
            <v>CURSO DE CAPACITAÇÃO  PARA MOTORISTA DE CAMINHÃO (ENCARGOS COMPLEMENTA</v>
          </cell>
          <cell r="C223" t="str">
            <v>MES</v>
          </cell>
          <cell r="D223">
            <v>9.3699999999999992</v>
          </cell>
          <cell r="G223">
            <v>74.459999999999994</v>
          </cell>
        </row>
        <row r="224">
          <cell r="A224">
            <v>95409</v>
          </cell>
          <cell r="B224" t="str">
            <v>CURSO DE CAPACITAÇÃO PARA DESENHISTA DETALHISTA (ENCARGOS COMPLEMENTAR</v>
          </cell>
          <cell r="C224" t="str">
            <v>MES</v>
          </cell>
          <cell r="D224">
            <v>9.4700000000000006</v>
          </cell>
          <cell r="G224">
            <v>74.459999999999994</v>
          </cell>
        </row>
        <row r="225">
          <cell r="A225">
            <v>95410</v>
          </cell>
          <cell r="B225" t="str">
            <v>CURSO DE CAPACITAÇÃO PARA DESENHISTA COPISTA (ENCARGOS COMPLEMENTARES)</v>
          </cell>
          <cell r="C225" t="str">
            <v>MES</v>
          </cell>
          <cell r="D225">
            <v>7.78</v>
          </cell>
          <cell r="G225">
            <v>74.459999999999994</v>
          </cell>
        </row>
        <row r="226">
          <cell r="A226">
            <v>95411</v>
          </cell>
          <cell r="B226" t="str">
            <v>CURSO DE CAPACITAÇÃO PARA DESENHISTA PROJETISTA (ENCARGOS COMPLEMENTAR</v>
          </cell>
          <cell r="C226" t="str">
            <v>MES</v>
          </cell>
          <cell r="D226">
            <v>14.15</v>
          </cell>
          <cell r="G226">
            <v>74.459999999999994</v>
          </cell>
        </row>
        <row r="227">
          <cell r="A227">
            <v>95412</v>
          </cell>
          <cell r="B227" t="str">
            <v>CURSO DE CAPACITAÇÃO PARA AUXILIAR DE DESENHISTA (ENCARGOS COMPLEMENTA</v>
          </cell>
          <cell r="C227" t="str">
            <v>MES</v>
          </cell>
          <cell r="D227">
            <v>7.69</v>
          </cell>
          <cell r="G227">
            <v>74.459999999999994</v>
          </cell>
        </row>
        <row r="228">
          <cell r="A228">
            <v>95413</v>
          </cell>
          <cell r="B228" t="str">
            <v>CURSO DE CAPACITAÇÃO PARA ALMOXARIFE (ENCARGOS COMPLEMENTARES) - MENSA</v>
          </cell>
          <cell r="C228" t="str">
            <v>MES</v>
          </cell>
          <cell r="D228">
            <v>11.93</v>
          </cell>
          <cell r="G228">
            <v>74.459999999999994</v>
          </cell>
        </row>
        <row r="229">
          <cell r="A229">
            <v>95414</v>
          </cell>
          <cell r="B229" t="str">
            <v>CURSO DE CAPACITAÇÃO PARA APONTADOR OU APROPRIADOR (ENCARGOS COMPLEMEN</v>
          </cell>
          <cell r="C229" t="str">
            <v>MES</v>
          </cell>
          <cell r="D229">
            <v>47.28</v>
          </cell>
          <cell r="G229">
            <v>74.459999999999994</v>
          </cell>
        </row>
        <row r="230">
          <cell r="A230">
            <v>95415</v>
          </cell>
          <cell r="B230" t="str">
            <v>CURSO DE CAPACITAÇÃO PARA ENGENHEIRO CIVIL DE OBRA JÚNIOR (ENCARGOS CO</v>
          </cell>
          <cell r="C230" t="str">
            <v>MES</v>
          </cell>
          <cell r="D230">
            <v>133.87</v>
          </cell>
          <cell r="G230">
            <v>74.459999999999994</v>
          </cell>
        </row>
        <row r="231">
          <cell r="A231">
            <v>95416</v>
          </cell>
          <cell r="B231" t="str">
            <v>CURSO DE CAPACITAÇÃO PARA AUXILIAR DE ESCRITÓRIO (ENCARGOS COMPLEMENTA</v>
          </cell>
          <cell r="C231" t="str">
            <v>MES</v>
          </cell>
          <cell r="D231">
            <v>8.09</v>
          </cell>
          <cell r="G231">
            <v>74.459999999999994</v>
          </cell>
        </row>
        <row r="232">
          <cell r="A232">
            <v>95417</v>
          </cell>
          <cell r="B232" t="str">
            <v>CURSO DE CAPACITAÇÃO PARA ENGENHEIRO CIVIL DE OBRA PLENO (ENCARGOS COM</v>
          </cell>
          <cell r="C232" t="str">
            <v>MES</v>
          </cell>
          <cell r="D232">
            <v>168.6</v>
          </cell>
          <cell r="G232">
            <v>74.459999999999994</v>
          </cell>
        </row>
        <row r="233">
          <cell r="A233">
            <v>95418</v>
          </cell>
          <cell r="B233" t="str">
            <v>CURSO DE CAPACITAÇÃO PARA ENGENHEIRO CIVIL DE OBRA SÊNIOR (ENCARGOS CO</v>
          </cell>
          <cell r="C233" t="str">
            <v>MES</v>
          </cell>
          <cell r="D233">
            <v>221.48</v>
          </cell>
          <cell r="G233">
            <v>74.459999999999994</v>
          </cell>
        </row>
        <row r="234">
          <cell r="A234">
            <v>95419</v>
          </cell>
          <cell r="B234" t="str">
            <v>CURSO DE CAPACITAÇÃO PARA ARQUITETO JÚNIOR (ENCARGOS COMPLEMENTARES) -</v>
          </cell>
          <cell r="C234" t="str">
            <v>MES</v>
          </cell>
          <cell r="D234">
            <v>70.91</v>
          </cell>
          <cell r="G234">
            <v>74.459999999999994</v>
          </cell>
        </row>
        <row r="235">
          <cell r="A235">
            <v>95420</v>
          </cell>
          <cell r="B235" t="str">
            <v>CURSO DE CAPACITAÇÃO PARA ARQUITETO PLENO (ENCARGOS COMPLEMENTARES) -</v>
          </cell>
          <cell r="C235" t="str">
            <v>MES</v>
          </cell>
          <cell r="D235">
            <v>81.37</v>
          </cell>
          <cell r="G235">
            <v>74.459999999999994</v>
          </cell>
        </row>
        <row r="236">
          <cell r="A236">
            <v>95421</v>
          </cell>
          <cell r="B236" t="str">
            <v>CURSO DE CAPACITAÇÃO PARA ARQUITETO SÊNIOR (ENCARGOS COMPLEMENTARES) -</v>
          </cell>
          <cell r="C236" t="str">
            <v>MES</v>
          </cell>
          <cell r="D236">
            <v>96.4</v>
          </cell>
          <cell r="G236">
            <v>74.459999999999994</v>
          </cell>
        </row>
        <row r="237">
          <cell r="A237">
            <v>95422</v>
          </cell>
          <cell r="B237" t="str">
            <v>CURSO DE CAPACITAÇÃO PARA ENCARREGADO GERAL DE OBRAS (ENCARGOS COMPLEM</v>
          </cell>
          <cell r="C237" t="str">
            <v>MES</v>
          </cell>
          <cell r="D237">
            <v>53.78</v>
          </cell>
          <cell r="G237">
            <v>74.459999999999994</v>
          </cell>
        </row>
        <row r="238">
          <cell r="A238">
            <v>95423</v>
          </cell>
          <cell r="B238" t="str">
            <v>CURSO DE CAPACITAÇÃO PARA MESTRE DE OBRAS (ENCARGOS COMPLEMENTARES) -</v>
          </cell>
          <cell r="C238" t="str">
            <v>MES</v>
          </cell>
          <cell r="D238">
            <v>89.64</v>
          </cell>
          <cell r="G238">
            <v>74.459999999999994</v>
          </cell>
        </row>
        <row r="239">
          <cell r="A239">
            <v>95424</v>
          </cell>
          <cell r="B239" t="str">
            <v>CURSO DE CAPACITAÇÃO PARA TOPÓGRAFO (ENCARGOS COMPLEMENTARES) - MENSAL</v>
          </cell>
          <cell r="C239" t="str">
            <v>MES</v>
          </cell>
          <cell r="D239">
            <v>25.01</v>
          </cell>
          <cell r="G239">
            <v>74.459999999999994</v>
          </cell>
        </row>
      </sheetData>
      <sheetData sheetId="11"/>
      <sheetData sheetId="12"/>
      <sheetData sheetId="13">
        <row r="1">
          <cell r="A1" t="str">
            <v>Código</v>
          </cell>
          <cell r="B1" t="str">
            <v>Descrição</v>
          </cell>
          <cell r="C1" t="str">
            <v>Unidade</v>
          </cell>
          <cell r="D1" t="str">
            <v>Preço</v>
          </cell>
        </row>
        <row r="2">
          <cell r="A2">
            <v>2753</v>
          </cell>
          <cell r="B2" t="str">
            <v>PRISMA DE FECHAMENTO PARA ESTACIONAMENTOS, EM PRÉ-MOLDADO DE CONCRETO, DIMENSÕES 1,00 X 0,20 X 0,17 M</v>
          </cell>
          <cell r="C2" t="str">
            <v>KG</v>
          </cell>
          <cell r="D2">
            <v>45.57</v>
          </cell>
        </row>
        <row r="3">
          <cell r="A3">
            <v>4723</v>
          </cell>
          <cell r="B3" t="str">
            <v>VIBRADOR DE IMERSÃO (COM MANGOTE)</v>
          </cell>
          <cell r="C3" t="str">
            <v>H</v>
          </cell>
          <cell r="D3" t="str">
            <v>1,25</v>
          </cell>
        </row>
        <row r="4">
          <cell r="A4">
            <v>2540</v>
          </cell>
          <cell r="B4" t="str">
            <v>REJUNTE COLORIDO FLEXIVEL PARA REVESTIMENTOS CERÂMICOS</v>
          </cell>
          <cell r="C4" t="str">
            <v>KG</v>
          </cell>
          <cell r="D4">
            <v>2.9</v>
          </cell>
        </row>
        <row r="5">
          <cell r="A5">
            <v>2684</v>
          </cell>
          <cell r="B5" t="str">
            <v>ARGAMASSA INDUSTRIALIZADA VOTOMASSA AC- II, OU SIMILAR</v>
          </cell>
          <cell r="C5" t="str">
            <v>KG</v>
          </cell>
          <cell r="D5" t="str">
            <v>0,93</v>
          </cell>
        </row>
        <row r="6">
          <cell r="A6">
            <v>4689</v>
          </cell>
          <cell r="B6" t="str">
            <v>PISO TÁTIL DIRECIONAL E/OU AERTA, DE CONCRETO, COLORIDO, DIM 30X30CM - PARA DEFICIENTE VISUAL</v>
          </cell>
          <cell r="C6" t="str">
            <v>M2</v>
          </cell>
          <cell r="D6">
            <v>48</v>
          </cell>
        </row>
        <row r="7">
          <cell r="A7">
            <v>848</v>
          </cell>
          <cell r="B7" t="str">
            <v>DOBRADIÇA FERRO GALVANIZADO 3" X 3" SEM ANEIS</v>
          </cell>
          <cell r="C7" t="str">
            <v>UM</v>
          </cell>
          <cell r="D7" t="str">
            <v>6,05</v>
          </cell>
        </row>
        <row r="8">
          <cell r="A8">
            <v>3800</v>
          </cell>
          <cell r="B8" t="str">
            <v>ADUBO MINERAL NPK (10-10-10)</v>
          </cell>
          <cell r="C8" t="str">
            <v>KG</v>
          </cell>
          <cell r="D8" t="str">
            <v>4,18</v>
          </cell>
        </row>
        <row r="9">
          <cell r="A9">
            <v>9497</v>
          </cell>
          <cell r="B9" t="str">
            <v>COBERTURA EM POLICARBONATO ALVEOLAR DE 8MM, FIXADO EM PEÇAS DE ALUMÍNIO INCLUSIVE INSTALAÇÃO</v>
          </cell>
          <cell r="C9" t="str">
            <v>M2</v>
          </cell>
          <cell r="D9" t="str">
            <v>338,78</v>
          </cell>
        </row>
        <row r="10">
          <cell r="A10">
            <v>4979</v>
          </cell>
          <cell r="B10" t="str">
            <v>REMOÇÃO E REASSENTAMENTO DE TELHA ONDULADA DE FIBROCIMENTO 4, 6, OU 8MM</v>
          </cell>
          <cell r="C10" t="str">
            <v>M2</v>
          </cell>
        </row>
        <row r="11">
          <cell r="A11">
            <v>4181</v>
          </cell>
          <cell r="B11" t="str">
            <v>RESINA SILICÔNICA ( WB 11 DA SHERING WILLIANS OU SIMILAR)</v>
          </cell>
          <cell r="C11" t="str">
            <v>LT</v>
          </cell>
          <cell r="D11" t="str">
            <v>27,34</v>
          </cell>
        </row>
        <row r="12">
          <cell r="A12">
            <v>11297</v>
          </cell>
          <cell r="B12" t="str">
            <v>CERÂMICA 33,5 X 45 CM, ELIANE, LINHA FORMA BRANCO AC OU SIMILAR</v>
          </cell>
          <cell r="C12" t="str">
            <v>M2</v>
          </cell>
          <cell r="D12" t="str">
            <v>22,03</v>
          </cell>
        </row>
        <row r="13">
          <cell r="A13">
            <v>3406</v>
          </cell>
          <cell r="B13" t="str">
            <v>ARGAMASSA INDUSTRIALIZADA AC -I, VOTOMASSA OU SIMILAR</v>
          </cell>
          <cell r="C13" t="str">
            <v>KG</v>
          </cell>
          <cell r="D13" t="str">
            <v>0,41</v>
          </cell>
        </row>
        <row r="14">
          <cell r="A14">
            <v>367</v>
          </cell>
          <cell r="B14" t="str">
            <v>AREIA GROSSA - POSTO JAZIDA/FORNECEDOR (RETIRADA NA JAZIDA, SEM TRANSPORTE)</v>
          </cell>
          <cell r="C14" t="str">
            <v>M3</v>
          </cell>
          <cell r="D14">
            <v>81</v>
          </cell>
        </row>
        <row r="15">
          <cell r="A15">
            <v>1846</v>
          </cell>
          <cell r="B15" t="str">
            <v>PORTAO EM ALUMINIO, DE CORRER OU ABRIR, COR NATURAL, TIPO BUZIOS</v>
          </cell>
          <cell r="C15" t="str">
            <v>M2</v>
          </cell>
          <cell r="D15">
            <v>300</v>
          </cell>
        </row>
        <row r="16">
          <cell r="A16">
            <v>1903</v>
          </cell>
          <cell r="B16" t="str">
            <v>ARGAMASSA CIMENTO E AREIA TGRAÇO T-1 (1:3)- 1 SACO DE CIMENTO 50KG/ 3 PADIOLAS AREIA DIM. 0,35 X 0,45 X 0,23M- CONFECÇÃO MECANICA E TRANSPORTE</v>
          </cell>
          <cell r="C16" t="str">
            <v>M3</v>
          </cell>
          <cell r="D16" t="str">
            <v>339,4</v>
          </cell>
        </row>
        <row r="17">
          <cell r="A17">
            <v>3569</v>
          </cell>
          <cell r="B17" t="str">
            <v>DISPENSER PARA TOALHAS INTERFOLHADAS, PROLIM, LINHA TOILET PLUS REF 04305 OU SIMILAR</v>
          </cell>
          <cell r="C17" t="str">
            <v>UM</v>
          </cell>
          <cell r="D17" t="str">
            <v>87,06</v>
          </cell>
        </row>
        <row r="18">
          <cell r="A18">
            <v>2899</v>
          </cell>
          <cell r="B18" t="str">
            <v>CABIDE EM AÇO INOX, DECA 2060 C40, ACABAMENTO CROMADO OU SIMILAR</v>
          </cell>
          <cell r="C18" t="str">
            <v>UM</v>
          </cell>
          <cell r="D18" t="str">
            <v>92,9</v>
          </cell>
        </row>
        <row r="19">
          <cell r="A19">
            <v>1703</v>
          </cell>
          <cell r="B19" t="str">
            <v>PASTA LUBRIFICANTE P; PVC JE</v>
          </cell>
          <cell r="C19" t="str">
            <v>KG</v>
          </cell>
          <cell r="D19" t="str">
            <v>14,45</v>
          </cell>
        </row>
        <row r="20">
          <cell r="A20">
            <v>138</v>
          </cell>
          <cell r="B20" t="str">
            <v>ADESIVO PVC EM FRASCO DE 850 GRAMAS</v>
          </cell>
          <cell r="C20" t="str">
            <v>KG</v>
          </cell>
          <cell r="D20" t="str">
            <v>46,44</v>
          </cell>
        </row>
        <row r="21">
          <cell r="A21">
            <v>1270</v>
          </cell>
          <cell r="B21" t="str">
            <v>JUNCAO SIMPLES PVC RIGIDO P/ ESGOTO PRIMARIO, DIAM =100 X 50MM</v>
          </cell>
          <cell r="C21" t="str">
            <v>UN</v>
          </cell>
          <cell r="D21" t="str">
            <v>9,93</v>
          </cell>
        </row>
        <row r="22">
          <cell r="A22">
            <v>2036</v>
          </cell>
          <cell r="B22" t="str">
            <v>SOLUCAO LIMPADORA PVC</v>
          </cell>
          <cell r="C22" t="str">
            <v>L</v>
          </cell>
          <cell r="D22" t="str">
            <v>34,28</v>
          </cell>
        </row>
        <row r="23">
          <cell r="A23">
            <v>9901</v>
          </cell>
          <cell r="B23" t="str">
            <v>PAINEL EM VIDRO TEMPERADO 10MM</v>
          </cell>
          <cell r="C23" t="str">
            <v>M2</v>
          </cell>
          <cell r="D23">
            <v>290</v>
          </cell>
        </row>
        <row r="24">
          <cell r="A24">
            <v>8781</v>
          </cell>
          <cell r="B24" t="str">
            <v>ACABAMENTO PARA REGISTRO 1/2" , 3/4" E 1" (PQ), REF. 4900 C43, DA DECA OU SIMILAR</v>
          </cell>
          <cell r="C24" t="str">
            <v>UN</v>
          </cell>
          <cell r="D24" t="str">
            <v>28,47</v>
          </cell>
        </row>
        <row r="25">
          <cell r="A25">
            <v>2036</v>
          </cell>
          <cell r="B25" t="str">
            <v>SOLUÇÃO LIMPADORA PVC</v>
          </cell>
          <cell r="C25" t="str">
            <v>L</v>
          </cell>
          <cell r="D25" t="str">
            <v>34,28</v>
          </cell>
        </row>
        <row r="26">
          <cell r="A26">
            <v>6124</v>
          </cell>
          <cell r="B26" t="str">
            <v>ASSENTAMENTO DE CAIXA DE HIDRÔMETRO</v>
          </cell>
          <cell r="C26" t="str">
            <v>UN</v>
          </cell>
          <cell r="D26" t="str">
            <v>13,85</v>
          </cell>
        </row>
        <row r="27">
          <cell r="A27">
            <v>5207</v>
          </cell>
          <cell r="B27" t="str">
            <v>CAIXA PLÁSTICA PARA PROTEÇÃO DE HIDRÔMETRO C/ TAMPA ARTICULADA EM POLICARBONATO</v>
          </cell>
          <cell r="C27" t="str">
            <v>UN</v>
          </cell>
          <cell r="D27" t="str">
            <v>28,9</v>
          </cell>
        </row>
        <row r="28">
          <cell r="A28">
            <v>5896</v>
          </cell>
          <cell r="B28" t="str">
            <v>VEÍCULO TIPO SEDAN OU PICK-UP CAPACIDADE 0,6 TON</v>
          </cell>
          <cell r="C28" t="str">
            <v>H</v>
          </cell>
          <cell r="D28" t="str">
            <v>8,33</v>
          </cell>
        </row>
        <row r="29">
          <cell r="A29">
            <v>6</v>
          </cell>
          <cell r="B29" t="str">
            <v>DEMOLIÇÃO DE ALVENARIA DE BLOCO CERÂMICO E=0,09M - REVESTIDA</v>
          </cell>
          <cell r="C29" t="str">
            <v>M3</v>
          </cell>
          <cell r="D29" t="str">
            <v>21,5</v>
          </cell>
        </row>
        <row r="30">
          <cell r="A30">
            <v>6184</v>
          </cell>
          <cell r="B30" t="str">
            <v>CHUMBAMENTO DE CAIXA EM POLICARBONATO PARA PROTEÇÃO DE HIDRÔMETRO</v>
          </cell>
          <cell r="C30" t="str">
            <v>UN</v>
          </cell>
          <cell r="D30" t="str">
            <v>10,71</v>
          </cell>
        </row>
        <row r="31">
          <cell r="A31">
            <v>981</v>
          </cell>
          <cell r="B31" t="str">
            <v>FITA ADESIVA 18MM</v>
          </cell>
          <cell r="C31" t="str">
            <v>M</v>
          </cell>
          <cell r="D31" t="str">
            <v>0,17</v>
          </cell>
        </row>
        <row r="32">
          <cell r="A32">
            <v>138</v>
          </cell>
          <cell r="B32" t="str">
            <v>ADESIVO EM PC FRASCO DE 850G</v>
          </cell>
          <cell r="C32" t="str">
            <v>KG</v>
          </cell>
          <cell r="D32" t="str">
            <v>46,44</v>
          </cell>
        </row>
        <row r="33">
          <cell r="A33">
            <v>4001</v>
          </cell>
          <cell r="B33" t="str">
            <v>CURVA HORIZONTAL 300 X 100 MM PARA ELETROCALHA METALICA, COM ÂNGULO 90° (REF: MOPA OU SIMILAR)</v>
          </cell>
          <cell r="C33" t="str">
            <v>UN</v>
          </cell>
          <cell r="D33">
            <v>57.69</v>
          </cell>
        </row>
        <row r="34">
          <cell r="A34">
            <v>861</v>
          </cell>
          <cell r="B34" t="str">
            <v>ELETROCALHA METALICA PERFURADA 200 X 100 X 3000 MM (REF: MOPA OU SIMILAR)</v>
          </cell>
          <cell r="C34" t="str">
            <v>M</v>
          </cell>
          <cell r="D34">
            <v>21.3</v>
          </cell>
        </row>
        <row r="35">
          <cell r="A35">
            <v>2422</v>
          </cell>
          <cell r="B35" t="str">
            <v>VERGALHAO (TIRANTE) COM ROSCA TOTAL D= 3/8" X 10000MM (MARVITEC REF. 1431 OU SIMILAR)</v>
          </cell>
          <cell r="C35" t="str">
            <v>M</v>
          </cell>
          <cell r="D35">
            <v>5.52</v>
          </cell>
        </row>
        <row r="36">
          <cell r="A36">
            <v>3292</v>
          </cell>
          <cell r="B36" t="str">
            <v>CHUMBADOR PARABOLT 3/8" X 5"</v>
          </cell>
          <cell r="C36" t="str">
            <v>UN</v>
          </cell>
          <cell r="D36">
            <v>3.67</v>
          </cell>
        </row>
        <row r="37">
          <cell r="A37">
            <v>12158</v>
          </cell>
          <cell r="B37" t="str">
            <v>TÊ HORIZONTAL 200 X 100 MM PARA ELETROCALHA METALICA (REF: MOPA OU SIMILAR)</v>
          </cell>
          <cell r="C37" t="str">
            <v>UN</v>
          </cell>
          <cell r="D37">
            <v>45.11</v>
          </cell>
        </row>
        <row r="38">
          <cell r="A38">
            <v>1299</v>
          </cell>
          <cell r="B38" t="str">
            <v>LAMPADA FLUORESCENTE 32 W (SYLVANIA OU SIMILAR)</v>
          </cell>
          <cell r="C38" t="str">
            <v>UN</v>
          </cell>
          <cell r="D38">
            <v>5</v>
          </cell>
        </row>
        <row r="39">
          <cell r="A39">
            <v>1909</v>
          </cell>
          <cell r="B39" t="str">
            <v>REATOR ELETRONICO ALTO FATOR DE POTENCIA = 0,95 P/LAMPADA FLUORESCENTE 2 X 32 W</v>
          </cell>
          <cell r="C39" t="str">
            <v>UN</v>
          </cell>
          <cell r="D39">
            <v>27</v>
          </cell>
        </row>
        <row r="40">
          <cell r="A40">
            <v>6847</v>
          </cell>
          <cell r="B40" t="str">
            <v>LUMINARIA DE EMBUTIR COM DIFUSOR, PARA LAMPADA FLUORESCENTE, 2 X 32 W, REF. TBS020D23200, DA PHILIPS, EXCLUSIVE REATOR E LAMPADA</v>
          </cell>
          <cell r="C40" t="str">
            <v>UN</v>
          </cell>
          <cell r="D40">
            <v>183.42</v>
          </cell>
        </row>
        <row r="41">
          <cell r="A41">
            <v>7060</v>
          </cell>
          <cell r="B41" t="str">
            <v>LAMPADA FLUORESCENTE ELETRONICA PL 26W / 127V (COMPACTA INTEGRADA)</v>
          </cell>
          <cell r="C41" t="str">
            <v xml:space="preserve">UN </v>
          </cell>
          <cell r="D41">
            <v>25.54</v>
          </cell>
        </row>
        <row r="42">
          <cell r="A42">
            <v>10425</v>
          </cell>
          <cell r="B42" t="str">
            <v>LUMINARIA DE EMBUTIR COM ALETAS DE ALUMINIO, PARA LAMPADA FLUORESCENTE COMPACTA 2 X 26W, REF. C- 2338, DA LUSTRES PROJETO OU SIMILAR</v>
          </cell>
          <cell r="C42" t="str">
            <v>UN</v>
          </cell>
          <cell r="D42">
            <v>111.61</v>
          </cell>
        </row>
        <row r="43">
          <cell r="A43">
            <v>6842</v>
          </cell>
          <cell r="B43" t="str">
            <v>Lâmpada fluorescente 16 w, ref. TLDRS16W-S84-ECO, da Philips</v>
          </cell>
          <cell r="C43" t="str">
            <v>UN</v>
          </cell>
          <cell r="D43">
            <v>14.45</v>
          </cell>
        </row>
        <row r="44">
          <cell r="A44">
            <v>7329</v>
          </cell>
          <cell r="B44" t="str">
            <v>Luminária de sobrepor com aletas, para lâmpada fluorescente, 4 x 16w, ref. C-2342, da Lustres Projeto ou similar</v>
          </cell>
          <cell r="C44" t="str">
            <v>UN</v>
          </cell>
          <cell r="D44">
            <v>175.22</v>
          </cell>
        </row>
        <row r="45">
          <cell r="A45">
            <v>7513</v>
          </cell>
          <cell r="B45" t="str">
            <v>Reator eletrônico para lâmpada fluorescente 2 x 16w</v>
          </cell>
          <cell r="C45" t="str">
            <v>UN</v>
          </cell>
          <cell r="D45">
            <v>27.29</v>
          </cell>
        </row>
        <row r="46">
          <cell r="A46">
            <v>4675</v>
          </cell>
          <cell r="B46" t="str">
            <v>Lâmpada fluorescente eletronica PL 15W / 127v (compacta integrada)</v>
          </cell>
          <cell r="C46" t="str">
            <v>UN</v>
          </cell>
          <cell r="D46">
            <v>7.3</v>
          </cell>
        </row>
        <row r="47">
          <cell r="A47">
            <v>6863</v>
          </cell>
          <cell r="B47" t="str">
            <v>Luminária tipo balizador para ambiente aberto, corpo em alumínio fundido pintado, difusor em vidro frisado temperado, ref. EX02-S, da Lumicenter ou simiular (tipo tartaruga)</v>
          </cell>
          <cell r="C47" t="str">
            <v>UN</v>
          </cell>
          <cell r="D47">
            <v>78.47</v>
          </cell>
        </row>
        <row r="48">
          <cell r="A48">
            <v>485</v>
          </cell>
          <cell r="B48" t="str">
            <v>Caixa de passagem 30x30cm, em chapa de aço galvanizado p/eletrica</v>
          </cell>
          <cell r="C48" t="str">
            <v>UN</v>
          </cell>
          <cell r="D48">
            <v>36</v>
          </cell>
        </row>
        <row r="49">
          <cell r="A49">
            <v>10101</v>
          </cell>
          <cell r="B49" t="str">
            <v>QGBT - Quadro / Painel em chapa de aço com pintura eletrostática a pó poliester na cor bege, grau de proteção IP 54, com barramento, sem disjuntores - 1000x1700x600mm</v>
          </cell>
          <cell r="C49" t="str">
            <v>UN</v>
          </cell>
          <cell r="D49">
            <v>8349.6299999999992</v>
          </cell>
        </row>
        <row r="50">
          <cell r="A50">
            <v>12141</v>
          </cell>
          <cell r="B50" t="str">
            <v>Caixa de equipotencialização em aço 200x200x90mm, para embutir com tampa, com 9 terminais, ref:TEL-901 ou similar (SPDA)</v>
          </cell>
          <cell r="C50" t="str">
            <v>UN</v>
          </cell>
          <cell r="D50">
            <v>343.3</v>
          </cell>
        </row>
        <row r="51">
          <cell r="A51">
            <v>9707</v>
          </cell>
          <cell r="B51" t="str">
            <v>Fixador tipo Ômega em cobre, l=15mm, c/furos d=5,5mm e trava p/cabo de 35mm², ref:TEL-833 ou similar (p/SPDA)</v>
          </cell>
          <cell r="C51" t="str">
            <v>UN</v>
          </cell>
          <cell r="D51">
            <v>1.24</v>
          </cell>
        </row>
        <row r="52">
          <cell r="A52">
            <v>7863</v>
          </cell>
          <cell r="B52" t="str">
            <v>Haste de aterramento galvanizada a fogo 3/8" x 3,45m (RE-BAR) TEL-760</v>
          </cell>
          <cell r="C52" t="str">
            <v>UN</v>
          </cell>
          <cell r="D52">
            <v>18.72</v>
          </cell>
        </row>
        <row r="53">
          <cell r="A53">
            <v>9690</v>
          </cell>
          <cell r="B53" t="str">
            <v>CARTUCHO P/ SOLDA EXOTERMICA NR 90</v>
          </cell>
          <cell r="C53" t="str">
            <v>UN</v>
          </cell>
          <cell r="D53">
            <v>20</v>
          </cell>
        </row>
        <row r="54">
          <cell r="A54">
            <v>8430</v>
          </cell>
          <cell r="B54" t="str">
            <v>Suporte em ferro galv. para descida do cabo tipo reforçado com chapa de encosto em 90°</v>
          </cell>
          <cell r="C54" t="str">
            <v>UN</v>
          </cell>
          <cell r="D54">
            <v>15.57</v>
          </cell>
        </row>
        <row r="55">
          <cell r="A55">
            <v>11845</v>
          </cell>
          <cell r="B55" t="str">
            <v xml:space="preserve"> Suporte guia simples - ref. Tel 220</v>
          </cell>
          <cell r="C55" t="str">
            <v>UN</v>
          </cell>
          <cell r="D55">
            <v>7.55</v>
          </cell>
        </row>
        <row r="56">
          <cell r="A56">
            <v>2389</v>
          </cell>
          <cell r="B56" t="str">
            <v>Válvula de ferro "flow swicht" p/ instalações de combate a incêndio 2 1/2"</v>
          </cell>
          <cell r="C56" t="str">
            <v>UN</v>
          </cell>
          <cell r="D56">
            <v>364.37</v>
          </cell>
        </row>
        <row r="57">
          <cell r="A57">
            <v>591</v>
          </cell>
          <cell r="B57" t="str">
            <v>Chave magnética p/motor 3cv-220v</v>
          </cell>
          <cell r="C57" t="str">
            <v>UN</v>
          </cell>
          <cell r="D57">
            <v>117.1</v>
          </cell>
        </row>
        <row r="58">
          <cell r="A58">
            <v>3194</v>
          </cell>
          <cell r="B58" t="str">
            <v>Bomba para acoplamento em motor estacionário - combustão interna à gasolina, marca schneider ou similar, modelo SH55 BCA-41, motor 5,5 cv, d rec=2 1/2", hm = 8 a 26 m, q = 12,2 a 41,9 m3/h, inclusive motor</v>
          </cell>
          <cell r="C58" t="str">
            <v>UN</v>
          </cell>
          <cell r="D58">
            <v>1357.33</v>
          </cell>
        </row>
        <row r="59">
          <cell r="A59">
            <v>3197</v>
          </cell>
          <cell r="B59" t="str">
            <v>Acessórios para acoplamento de bomba em motor (5CV) BOWEX</v>
          </cell>
          <cell r="C59" t="str">
            <v>UN</v>
          </cell>
          <cell r="D59">
            <v>269.43</v>
          </cell>
        </row>
        <row r="60">
          <cell r="A60">
            <v>3198</v>
          </cell>
          <cell r="B60" t="str">
            <v>Motor à gasolina - 5CV</v>
          </cell>
          <cell r="C60" t="str">
            <v>UN</v>
          </cell>
          <cell r="D60">
            <v>2489.11</v>
          </cell>
        </row>
        <row r="61">
          <cell r="A61">
            <v>8995</v>
          </cell>
          <cell r="B61" t="str">
            <v>Cabo de cobre flexível blindado c/fita de cobre, 2 x 1,5mm2 - tensão:1kv</v>
          </cell>
          <cell r="C61" t="str">
            <v>M</v>
          </cell>
          <cell r="D61">
            <v>2.75</v>
          </cell>
        </row>
        <row r="62">
          <cell r="A62">
            <v>448</v>
          </cell>
          <cell r="B62" t="str">
            <v xml:space="preserve"> Caixa de passagem em alumínio 30 x 30 x 10 cm</v>
          </cell>
          <cell r="C62" t="str">
            <v>UN</v>
          </cell>
          <cell r="D62">
            <v>88</v>
          </cell>
        </row>
        <row r="63">
          <cell r="A63">
            <v>7627</v>
          </cell>
          <cell r="B63" t="str">
            <v>Central de alarme e detecção de incendio, capacidade: 2 baterias, 8 laços, com 2 linhas, mod.VR-8L, Verin ou similar</v>
          </cell>
          <cell r="C63" t="str">
            <v>UN</v>
          </cell>
          <cell r="D63">
            <v>341</v>
          </cell>
        </row>
        <row r="64">
          <cell r="A64">
            <v>816</v>
          </cell>
          <cell r="B64" t="str">
            <v>DETECTOR DE FUMAÇA (PAREDE)</v>
          </cell>
          <cell r="C64" t="str">
            <v>UN</v>
          </cell>
          <cell r="D64">
            <v>151.78</v>
          </cell>
        </row>
        <row r="65">
          <cell r="A65">
            <v>11082</v>
          </cell>
          <cell r="B65" t="str">
            <v>LUMINARIA DE EMERGENCIA COM 48 LEDS C/ BLOCO AUTOMATICO</v>
          </cell>
          <cell r="C65" t="str">
            <v>UN</v>
          </cell>
          <cell r="D65">
            <v>66.569999999999993</v>
          </cell>
        </row>
        <row r="66">
          <cell r="A66">
            <v>8311</v>
          </cell>
          <cell r="B66" t="str">
            <v>Cruzeta 100 x 50 mm para eletrocalha perfurada metálica (ref.: mopa ou similar)</v>
          </cell>
          <cell r="C66" t="str">
            <v>UN</v>
          </cell>
          <cell r="D66">
            <v>19.489999999999998</v>
          </cell>
        </row>
        <row r="67">
          <cell r="A67">
            <v>49</v>
          </cell>
          <cell r="B67" t="str">
            <v>Cabista para instalação telefônica</v>
          </cell>
          <cell r="C67" t="str">
            <v>H</v>
          </cell>
          <cell r="D67">
            <v>5.96</v>
          </cell>
        </row>
        <row r="68">
          <cell r="A68">
            <v>6477</v>
          </cell>
          <cell r="B68" t="str">
            <v>Cabo UTP - 4 pares-categoria 6 (p/cabeam.estruturado)</v>
          </cell>
          <cell r="C68" t="str">
            <v>M</v>
          </cell>
          <cell r="D68">
            <v>1.7</v>
          </cell>
        </row>
        <row r="69">
          <cell r="A69">
            <v>506</v>
          </cell>
          <cell r="B69" t="str">
            <v>Canaleta plastica 50 x 20mm, com divisória ( ref. 300 24, Pial Legrand ou similar)</v>
          </cell>
          <cell r="C69" t="str">
            <v>M</v>
          </cell>
          <cell r="D69">
            <v>9.9499999999999993</v>
          </cell>
        </row>
        <row r="70">
          <cell r="A70">
            <v>7549</v>
          </cell>
          <cell r="B70" t="str">
            <v>Central PABX híbrida, capacidade 16 linhas e 40 ramais, mod.Impacta 94, Intelbrás ou similar</v>
          </cell>
          <cell r="C70" t="str">
            <v>UN</v>
          </cell>
          <cell r="D70">
            <v>5123.3100000000004</v>
          </cell>
        </row>
        <row r="71">
          <cell r="A71">
            <v>3997</v>
          </cell>
          <cell r="B71" t="str">
            <v>Curva horizontal 100 x 50 mm para eletrocalha metálica, com ângulo 90° (ref.: mopa ou similar)</v>
          </cell>
          <cell r="C71" t="str">
            <v>UN</v>
          </cell>
          <cell r="D71">
            <v>9.99</v>
          </cell>
        </row>
        <row r="72">
          <cell r="A72">
            <v>12167</v>
          </cell>
          <cell r="B72" t="str">
            <v>Distribuidor interno óptico - D.I.O</v>
          </cell>
          <cell r="C72" t="str">
            <v>UN</v>
          </cell>
          <cell r="D72">
            <v>721.71</v>
          </cell>
        </row>
        <row r="73">
          <cell r="A73">
            <v>860</v>
          </cell>
          <cell r="B73" t="str">
            <v>Eletrocalha metálica perfurada 100 x 50 x 3000 mm (ref. mopa ou similar)</v>
          </cell>
          <cell r="C73" t="str">
            <v>M</v>
          </cell>
          <cell r="D73">
            <v>13.17</v>
          </cell>
        </row>
        <row r="74">
          <cell r="A74">
            <v>8926</v>
          </cell>
          <cell r="B74" t="str">
            <v>CABO DE FIBRA ÓTICA DE 6 VIAS</v>
          </cell>
          <cell r="C74" t="str">
            <v>M</v>
          </cell>
          <cell r="D74">
            <v>10.18</v>
          </cell>
        </row>
        <row r="75">
          <cell r="A75">
            <v>1708</v>
          </cell>
          <cell r="B75" t="str">
            <v>PATH CABLE 1,50 M CAT 5E</v>
          </cell>
          <cell r="C75" t="str">
            <v>UN</v>
          </cell>
          <cell r="D75">
            <v>8.8699999999999992</v>
          </cell>
        </row>
        <row r="76">
          <cell r="A76">
            <v>7304</v>
          </cell>
          <cell r="B76" t="str">
            <v>PATH PANEL 24 PORTAS CAT 6E</v>
          </cell>
          <cell r="C76" t="str">
            <v>UN</v>
          </cell>
          <cell r="D76">
            <v>511.82</v>
          </cell>
        </row>
        <row r="77">
          <cell r="A77">
            <v>1707</v>
          </cell>
          <cell r="B77" t="str">
            <v>PATH PANEL 48 PORTAS CAT. 5E</v>
          </cell>
          <cell r="C77" t="str">
            <v>UN</v>
          </cell>
          <cell r="D77">
            <v>1335.7</v>
          </cell>
        </row>
        <row r="78">
          <cell r="A78">
            <v>8797</v>
          </cell>
          <cell r="B78" t="str">
            <v>RACK DE PAREDE 19" X 16" U X 450MM</v>
          </cell>
          <cell r="C78" t="str">
            <v>UN</v>
          </cell>
          <cell r="D78">
            <v>692.32</v>
          </cell>
        </row>
        <row r="79">
          <cell r="A79">
            <v>12110</v>
          </cell>
          <cell r="B79" t="str">
            <v>RACK FECHADO TIPO ARMARIO 19" X 44U X 670MM</v>
          </cell>
          <cell r="C79" t="str">
            <v>UN</v>
          </cell>
          <cell r="D79">
            <v>1690.24</v>
          </cell>
        </row>
        <row r="80">
          <cell r="A80">
            <v>7615</v>
          </cell>
          <cell r="B80" t="str">
            <v>SWITCH 24 PORTAS 10/100 MBPS</v>
          </cell>
          <cell r="C80" t="str">
            <v>UN</v>
          </cell>
          <cell r="D80">
            <v>638.24</v>
          </cell>
        </row>
        <row r="81">
          <cell r="A81">
            <v>3320</v>
          </cell>
          <cell r="B81" t="str">
            <v>SWITCH 48 PORTAS 19"</v>
          </cell>
          <cell r="C81" t="str">
            <v>UN</v>
          </cell>
          <cell r="D81">
            <v>1432.93</v>
          </cell>
        </row>
        <row r="82">
          <cell r="A82">
            <v>11482</v>
          </cell>
          <cell r="B82" t="str">
            <v>VOICE PANEL 24 PORTAS CAT 6</v>
          </cell>
          <cell r="C82" t="str">
            <v>UN</v>
          </cell>
          <cell r="D82">
            <v>227.67</v>
          </cell>
        </row>
        <row r="83">
          <cell r="A83">
            <v>6698</v>
          </cell>
          <cell r="B83" t="str">
            <v>Técnico em informática - Fonte SEINFRA - ref. mês 01/17</v>
          </cell>
          <cell r="C83" t="str">
            <v>H</v>
          </cell>
          <cell r="D83">
            <v>10.16</v>
          </cell>
        </row>
        <row r="84">
          <cell r="A84">
            <v>7540</v>
          </cell>
          <cell r="B84" t="str">
            <v>Câmera infravermelho CCD Sony 1/3 super HAD, 420TVL, 25 metros, VM 300 IR25, cod.6250, Intelbras ou similar</v>
          </cell>
          <cell r="C84" t="str">
            <v>UN</v>
          </cell>
          <cell r="D84">
            <v>610.41</v>
          </cell>
        </row>
        <row r="85">
          <cell r="A85">
            <v>20</v>
          </cell>
          <cell r="B85" t="str">
            <v>Fornecimento e instalação de ar condicionado tipo split wall 24.000 BTU's (evaporadora e condensadora) - contempla a mão de obra, suporte e tubulação até 3,0m</v>
          </cell>
          <cell r="C85" t="str">
            <v>UN</v>
          </cell>
          <cell r="D85">
            <v>3623</v>
          </cell>
        </row>
        <row r="86">
          <cell r="A86">
            <v>11151</v>
          </cell>
          <cell r="B86" t="str">
            <v>Fornecimento e instalação de ar condicionado tipo split wall 9.000 BTU's (evaporadora e condensadora) - contempla a mão de obra, suporte e tubulação até 3,0m</v>
          </cell>
          <cell r="C86" t="str">
            <v>UN</v>
          </cell>
          <cell r="D86">
            <v>2250</v>
          </cell>
        </row>
        <row r="87">
          <cell r="A87">
            <v>11152</v>
          </cell>
          <cell r="B87" t="str">
            <v>Fornecimento e instalação de ar condicionado tipo split wall 12.000 BTU's (evaporadora e condensadora) - contempla a mão de obra, suporte e tubulação até 3,0m</v>
          </cell>
          <cell r="C87" t="str">
            <v>UN</v>
          </cell>
          <cell r="D87">
            <v>2490</v>
          </cell>
        </row>
        <row r="88">
          <cell r="A88">
            <v>19</v>
          </cell>
          <cell r="B88" t="str">
            <v>Fornecimento e instalação de ar condicionado tipo split wall 18.000 BTU's (evaporadora e condensadora) - contempla a mão de obra, suporte e tubulação até 3,0m</v>
          </cell>
          <cell r="C88" t="str">
            <v>UN</v>
          </cell>
          <cell r="D88">
            <v>2678</v>
          </cell>
        </row>
        <row r="89">
          <cell r="A89">
            <v>11153</v>
          </cell>
          <cell r="B89" t="str">
            <v>Fornecimento e instalação de ar condicionado tipo split wall 30.000 BTU's (evaporadora e condensadora) - contempla a mão de obra, suporte e tubulação até 3,0m</v>
          </cell>
          <cell r="C89" t="str">
            <v>UN</v>
          </cell>
          <cell r="D89">
            <v>4180</v>
          </cell>
        </row>
        <row r="90">
          <cell r="A90">
            <v>11154</v>
          </cell>
          <cell r="B90" t="str">
            <v>Fornecimento e instalação de ar condicionado tipo split wall 36.000 BTU's (evaporadora e condensadora) - contempla a mão de obra, suporte e tubulação até 3,0m</v>
          </cell>
          <cell r="C90" t="str">
            <v>UN</v>
          </cell>
          <cell r="D90">
            <v>6983</v>
          </cell>
        </row>
        <row r="91">
          <cell r="A91">
            <v>2643</v>
          </cell>
          <cell r="B91" t="str">
            <v>Fita isolante de alta fusão 19 mm x 10 m</v>
          </cell>
          <cell r="C91" t="str">
            <v>UN</v>
          </cell>
          <cell r="D91">
            <v>11</v>
          </cell>
        </row>
        <row r="92">
          <cell r="A92">
            <v>3283</v>
          </cell>
          <cell r="B92" t="str">
            <v>Cabo de cobre PP Cordplast 3 x 2,5 mm2, 450/750v</v>
          </cell>
          <cell r="C92" t="str">
            <v>M</v>
          </cell>
          <cell r="D92">
            <v>3.15</v>
          </cell>
        </row>
        <row r="93">
          <cell r="A93">
            <v>4676</v>
          </cell>
          <cell r="B93" t="str">
            <v>Fita em aço 1/2" Fusimec ou similar</v>
          </cell>
          <cell r="C93" t="str">
            <v>M</v>
          </cell>
          <cell r="D93">
            <v>1.92</v>
          </cell>
        </row>
        <row r="94">
          <cell r="A94">
            <v>4683</v>
          </cell>
          <cell r="B94" t="str">
            <v>Parafuso de ferro zincado c/rosca 3/8 " x 1 1/2"</v>
          </cell>
          <cell r="C94" t="str">
            <v>UN</v>
          </cell>
          <cell r="D94">
            <v>0.45</v>
          </cell>
        </row>
        <row r="95">
          <cell r="A95">
            <v>5005</v>
          </cell>
          <cell r="B95" t="str">
            <v>Arruela lisa de aço galvanizada de Ø 1/4"</v>
          </cell>
          <cell r="C95" t="str">
            <v>UN</v>
          </cell>
          <cell r="D95">
            <v>0.03</v>
          </cell>
        </row>
        <row r="96">
          <cell r="A96">
            <v>5008</v>
          </cell>
          <cell r="B96" t="str">
            <v>Calha de isolamento elumaflex ou similar 28x25mm</v>
          </cell>
          <cell r="C96" t="str">
            <v>M</v>
          </cell>
          <cell r="D96">
            <v>1.95</v>
          </cell>
        </row>
        <row r="97">
          <cell r="A97">
            <v>10269</v>
          </cell>
          <cell r="B97" t="str">
            <v>GRELHA DE INSUFLAMENTO DUPLA COM REGISTRO 200 X 150MM</v>
          </cell>
          <cell r="C97" t="str">
            <v>UN</v>
          </cell>
          <cell r="D97">
            <v>80.569999999999993</v>
          </cell>
        </row>
        <row r="98">
          <cell r="A98">
            <v>7531</v>
          </cell>
          <cell r="B98" t="str">
            <v>Tomada dupla para lógica RJ45, 4"x2", embutir, completa, ref.0605, Fame ou similar</v>
          </cell>
          <cell r="C98" t="str">
            <v>UN</v>
          </cell>
          <cell r="D98">
            <v>44</v>
          </cell>
        </row>
        <row r="99">
          <cell r="A99">
            <v>2242</v>
          </cell>
          <cell r="B99" t="str">
            <v>TOMADA PARA LOGICA, RJ 45, COM PLACA</v>
          </cell>
          <cell r="C99" t="str">
            <v>UN</v>
          </cell>
          <cell r="D99">
            <v>23.48</v>
          </cell>
        </row>
        <row r="100">
          <cell r="A100">
            <v>8206</v>
          </cell>
          <cell r="B100" t="str">
            <v>BOX RETO 1"</v>
          </cell>
          <cell r="C100" t="str">
            <v>UN</v>
          </cell>
          <cell r="D100">
            <v>2.96</v>
          </cell>
        </row>
        <row r="101">
          <cell r="A101">
            <v>9889</v>
          </cell>
          <cell r="B101" t="str">
            <v>Forro de fibra mineral Armstrong Clean Room FL ou similar - fornecimento e instalação</v>
          </cell>
          <cell r="C101" t="str">
            <v>M2</v>
          </cell>
          <cell r="D101">
            <v>202.45</v>
          </cell>
        </row>
        <row r="102">
          <cell r="A102">
            <v>14</v>
          </cell>
          <cell r="B102" t="str">
            <v>POLIMENTO DE PISO DE ALTA RESISTÊNCIA</v>
          </cell>
          <cell r="C102" t="str">
            <v>M2</v>
          </cell>
          <cell r="D102">
            <v>15</v>
          </cell>
        </row>
        <row r="103">
          <cell r="A103">
            <v>1979</v>
          </cell>
          <cell r="B103" t="str">
            <v>RODAPÉ ALTA RESISTÊNCIA, h=10cm</v>
          </cell>
          <cell r="C103" t="str">
            <v>M</v>
          </cell>
          <cell r="D103">
            <v>17</v>
          </cell>
        </row>
        <row r="104">
          <cell r="A104">
            <v>9870</v>
          </cell>
          <cell r="B104" t="str">
            <v>SUPORTE TIPO U PARA ELETROCALHA 300X100MM (REF. MOPA OU SIMILAR).</v>
          </cell>
          <cell r="C104" t="str">
            <v>UN</v>
          </cell>
          <cell r="D104">
            <v>4.03</v>
          </cell>
        </row>
        <row r="105">
          <cell r="A105">
            <v>1089</v>
          </cell>
          <cell r="B105" t="str">
            <v>GUIA DE CABOS FECHADO 19" 1U</v>
          </cell>
          <cell r="C105" t="str">
            <v>UN</v>
          </cell>
          <cell r="D105">
            <v>18.41</v>
          </cell>
        </row>
        <row r="106">
          <cell r="A106">
            <v>6640</v>
          </cell>
          <cell r="B106" t="str">
            <v>PATCH CABLE (PATCH CORD AZUL) CATT.6 C/2,5M</v>
          </cell>
          <cell r="C106" t="str">
            <v>UN</v>
          </cell>
          <cell r="D106">
            <v>33.68</v>
          </cell>
        </row>
        <row r="107">
          <cell r="A107">
            <v>6766</v>
          </cell>
          <cell r="B107" t="str">
            <v>REGUA DE TOMADAS PARA RACK 19" COM 8 TOMADAS 2P+T</v>
          </cell>
          <cell r="C107" t="str">
            <v>UN</v>
          </cell>
          <cell r="D107">
            <v>18.45</v>
          </cell>
        </row>
        <row r="108">
          <cell r="A108">
            <v>7387</v>
          </cell>
          <cell r="B108" t="str">
            <v>BARRA DE APOIO PARA SANITÁRIOS DE DEFICIENTES FÍSICOS, DECA 2310 EBR, L=90 CM, OU SIMILAR</v>
          </cell>
          <cell r="C108" t="str">
            <v>UN</v>
          </cell>
          <cell r="D108">
            <v>439.13</v>
          </cell>
        </row>
        <row r="109">
          <cell r="A109">
            <v>9408</v>
          </cell>
          <cell r="B109" t="str">
            <v>BARRA DE APOIO EM AÇO INOX PARA LAVATÓRIO DECA REF. L510 OU SIMILAR</v>
          </cell>
          <cell r="C109" t="str">
            <v>UN</v>
          </cell>
          <cell r="D109">
            <v>328</v>
          </cell>
        </row>
        <row r="110">
          <cell r="A110">
            <v>10739</v>
          </cell>
          <cell r="B110" t="str">
            <v>Path cord UTP cat 5e rj-45 c/4,5m</v>
          </cell>
          <cell r="C110" t="str">
            <v>UN</v>
          </cell>
          <cell r="D110">
            <v>22.72</v>
          </cell>
        </row>
        <row r="111">
          <cell r="A111">
            <v>68</v>
          </cell>
          <cell r="B111" t="str">
            <v>REATERRO MANUAL DE VALAS COM ESPELHAMENTO E COMPACTAÇÃO UTILIZANDO COMPACTADOR PLACA VIBRATÓRIA, SEM CONTROLE DO GRAU DE COMPACTAÇÃO</v>
          </cell>
          <cell r="C111" t="str">
            <v>M3</v>
          </cell>
          <cell r="D111">
            <v>9.1999999999999993</v>
          </cell>
        </row>
        <row r="112">
          <cell r="A112">
            <v>95</v>
          </cell>
          <cell r="B112" t="str">
            <v>CONCRETO SIMPLES FABRICADO NA OBRA, FCK= 13,5 MPA, LANÇADO E ADENSADO</v>
          </cell>
          <cell r="C112" t="str">
            <v>M3</v>
          </cell>
          <cell r="D112">
            <v>347.46</v>
          </cell>
        </row>
        <row r="113">
          <cell r="A113">
            <v>115</v>
          </cell>
          <cell r="B113" t="str">
            <v>FORMA PLANA PARA ESTRUTURAS, EM COMPENSADO RESINADO DE 12MM, 02 USOS, INCLUSIVE ESCORAMENTO - REVISADA 07.2015</v>
          </cell>
          <cell r="C113" t="str">
            <v>M2</v>
          </cell>
          <cell r="D113">
            <v>79.97</v>
          </cell>
        </row>
        <row r="114">
          <cell r="A114">
            <v>140</v>
          </cell>
          <cell r="B114" t="str">
            <v>AÇO CA - 50 Ø 6,3 A 12,5MM. INCLUSIVE CORTE, DOBRAGEM, MONTAGEM E COLOCAÇÃO DE FERRAGENS NAS FORMAS, PARA SUPERESTRUTURAS E FUNDAÇÕES</v>
          </cell>
          <cell r="C114" t="str">
            <v>KG</v>
          </cell>
          <cell r="D114">
            <v>6.3</v>
          </cell>
        </row>
        <row r="115">
          <cell r="A115">
            <v>155</v>
          </cell>
          <cell r="B115" t="str">
            <v>ALVENARIA TIJOLO CERAMICO MACIÇO ( 4 X 9 X 17), ESP= 0,09M (SINGELA), COM ARGAMASSA TRAÇO T5 - 1:2:8 (CIMENTO/CAL/AREIA) COM JUNTA DE 2,0CM</v>
          </cell>
          <cell r="C115" t="str">
            <v>M2</v>
          </cell>
          <cell r="D115">
            <v>73.55</v>
          </cell>
        </row>
        <row r="116">
          <cell r="A116">
            <v>1964</v>
          </cell>
          <cell r="B116" t="str">
            <v>IMPERMEABILIZAÇÃO COM MANTA ASFALTICA 3MM, CLASSE 2, ESTRUDADA COM REFORÇO DE NÃO TECIDO DE POLIESTER, INCLUSIVE APLICAÇÃO DE 1 DEMÃO DE PRIMER E PROTEÇÃO MECANICA TRAÇO 1:3</v>
          </cell>
          <cell r="C116" t="str">
            <v>M2</v>
          </cell>
          <cell r="D116">
            <v>45.46</v>
          </cell>
        </row>
        <row r="117">
          <cell r="A117">
            <v>2497</v>
          </cell>
          <cell r="B117" t="str">
            <v>ESCAVAÇÃO MANUAL DE VALA OU CAVA  EM MATERIAL DE 1° CATEGORIA, PROFUNDIDADE ATÉ 1,50M</v>
          </cell>
          <cell r="C117" t="str">
            <v>M3</v>
          </cell>
          <cell r="D117">
            <v>34.92</v>
          </cell>
        </row>
        <row r="118">
          <cell r="A118">
            <v>2656</v>
          </cell>
          <cell r="B118" t="str">
            <v>LASTRO DE BRITA 1</v>
          </cell>
          <cell r="C118" t="str">
            <v>M3</v>
          </cell>
          <cell r="D118">
            <v>96.46</v>
          </cell>
        </row>
        <row r="119">
          <cell r="A119">
            <v>3310</v>
          </cell>
          <cell r="B119" t="str">
            <v>CHAPISCO EM PAREDE  COM ARGAMASSA TRAÇO T1 - 1:3 (CIMENTO/ AREIA) - REVISADO 08/2015</v>
          </cell>
          <cell r="C119" t="str">
            <v>M2</v>
          </cell>
          <cell r="D119">
            <v>4.45</v>
          </cell>
        </row>
        <row r="120">
          <cell r="A120">
            <v>3318</v>
          </cell>
          <cell r="B120" t="str">
            <v>REBOCO ESPECIAL DE PAREDE 2CM COM ARGAMASSA TRAÇO T3 - 1:3 CIMENTO/ AREIA/ VEDACIT</v>
          </cell>
          <cell r="C120" t="str">
            <v>M2</v>
          </cell>
          <cell r="D120">
            <v>25.6</v>
          </cell>
        </row>
        <row r="121">
          <cell r="A121">
            <v>81</v>
          </cell>
          <cell r="B121" t="str">
            <v>AÇO CA - 50 6,3 A 12,5 MM</v>
          </cell>
          <cell r="C121" t="str">
            <v>KG</v>
          </cell>
          <cell r="D121">
            <v>3.97</v>
          </cell>
        </row>
        <row r="122">
          <cell r="A122">
            <v>127</v>
          </cell>
          <cell r="B122" t="str">
            <v>CONCRETO SIMPLES USINADO FCK= 21MPA, BOMBEADO, LANÇADO E ADENSADO EM SUPERESTRUTURA</v>
          </cell>
          <cell r="C122" t="str">
            <v>M3</v>
          </cell>
          <cell r="D122">
            <v>283.76</v>
          </cell>
        </row>
        <row r="123">
          <cell r="A123">
            <v>11640</v>
          </cell>
          <cell r="B123" t="str">
            <v>FORMA PLANA PARA ESTRUTURAS, EM COMPENSADO PLASTIFICADO DE 10MM, 02 USOS, INCLUSIVE ESCORAMENTO - REVISADA 07.2015</v>
          </cell>
          <cell r="C123" t="str">
            <v>M2</v>
          </cell>
          <cell r="D123">
            <v>69.180000000000007</v>
          </cell>
        </row>
        <row r="124">
          <cell r="A124">
            <v>8753</v>
          </cell>
          <cell r="B124" t="str">
            <v>GRANITO CINZA CORUMBA POLIDO ESP=2CM</v>
          </cell>
          <cell r="C124" t="str">
            <v>M2</v>
          </cell>
          <cell r="D124">
            <v>205.66</v>
          </cell>
        </row>
        <row r="125">
          <cell r="A125">
            <v>2030</v>
          </cell>
          <cell r="B125" t="str">
            <v>SOLEIRA GRANITO POLIDO CINZA ANDORINHA 15 X 2CM</v>
          </cell>
          <cell r="C125" t="str">
            <v>M</v>
          </cell>
          <cell r="D125">
            <v>21.53</v>
          </cell>
        </row>
        <row r="126">
          <cell r="A126">
            <v>1906</v>
          </cell>
          <cell r="B126" t="str">
            <v>ARGAMASSA CIMENTO E AREIA TRAÇO T-4 (1:5) - 1 SACO CIMENTO 50KG/ 5 PADIOLAS AREIA DIM. 0,35Z 0,45 X 0,23M -  CONFECÇÃO MECANICA E TRANSPORTE</v>
          </cell>
          <cell r="C126" t="str">
            <v>M3</v>
          </cell>
          <cell r="D126">
            <v>275.27999999999997</v>
          </cell>
        </row>
        <row r="127">
          <cell r="A127">
            <v>2477</v>
          </cell>
          <cell r="B127" t="str">
            <v>RASGOS EM ALVENARIA PARA PASSAGEM DE TUBULAÇÃO DIÂM 1 1/4" A 2"</v>
          </cell>
          <cell r="C127" t="str">
            <v>M</v>
          </cell>
          <cell r="D127">
            <v>7.21</v>
          </cell>
        </row>
        <row r="128">
          <cell r="A128">
            <v>2484</v>
          </cell>
          <cell r="B128" t="str">
            <v>ENCHIMENTO DE RASGOS EM ALVENARIA E CONCRETO PARA TUBULAÇÃO DIÂM 1 1/4" A 2"</v>
          </cell>
          <cell r="C128" t="str">
            <v>M</v>
          </cell>
          <cell r="D128">
            <v>6.41</v>
          </cell>
        </row>
        <row r="129">
          <cell r="A129">
            <v>2478</v>
          </cell>
          <cell r="B129" t="str">
            <v>RASGOS EM ALVENARIA PARA PASSAGEM DE TUBULAÇÃO DIÂM 2 1/2" A 4"</v>
          </cell>
          <cell r="C129" t="str">
            <v>M</v>
          </cell>
          <cell r="D129">
            <v>6.83</v>
          </cell>
        </row>
        <row r="130">
          <cell r="A130">
            <v>2485</v>
          </cell>
          <cell r="B130" t="str">
            <v>ENCHIMENTO DE RASGOS EM ALVENARIA E CONCRETO PARA TUBULAÇÃO DIÂM 2 1/2" A 4"</v>
          </cell>
          <cell r="C130" t="str">
            <v>M</v>
          </cell>
          <cell r="D130">
            <v>9.74</v>
          </cell>
        </row>
        <row r="131">
          <cell r="A131">
            <v>1937</v>
          </cell>
          <cell r="B131" t="str">
            <v>REDUÇÃO EXCENTRICA PVC SANITARIO D= 100 X 50MM</v>
          </cell>
          <cell r="C131" t="str">
            <v>UN</v>
          </cell>
          <cell r="D131">
            <v>5.0199999999999996</v>
          </cell>
        </row>
        <row r="132">
          <cell r="A132">
            <v>8347</v>
          </cell>
          <cell r="B132" t="str">
            <v>ARRUELA LISA ZINCADA D= 1/4"</v>
          </cell>
          <cell r="C132" t="str">
            <v>UN</v>
          </cell>
          <cell r="D132">
            <v>0.09</v>
          </cell>
        </row>
        <row r="133">
          <cell r="A133">
            <v>3309</v>
          </cell>
          <cell r="B133" t="str">
            <v>ABRAÇADEIRA E, AÇO INOX, TIPO "D", 1"</v>
          </cell>
          <cell r="C133" t="str">
            <v>UN</v>
          </cell>
          <cell r="D133">
            <v>0.75</v>
          </cell>
        </row>
        <row r="134">
          <cell r="A134">
            <v>8212</v>
          </cell>
          <cell r="B134" t="str">
            <v>CHUMBADOR WALSYMA CB 314200 D= 1/4" X 2"</v>
          </cell>
          <cell r="C134" t="str">
            <v>UN</v>
          </cell>
          <cell r="D134">
            <v>2.4</v>
          </cell>
        </row>
        <row r="135">
          <cell r="A135">
            <v>11900</v>
          </cell>
          <cell r="B135" t="str">
            <v xml:space="preserve">PORCA EM ALUMÍNIO 1/4" </v>
          </cell>
          <cell r="C135" t="str">
            <v>UN</v>
          </cell>
          <cell r="D135">
            <v>0.1</v>
          </cell>
        </row>
        <row r="136">
          <cell r="A136">
            <v>2003</v>
          </cell>
          <cell r="B136" t="str">
            <v>SAÍDA HORIZONTAL PARA ELETRODUTO 3/4" (REF. VL 33 VALEMAM OU SIMILAR)</v>
          </cell>
          <cell r="C136" t="str">
            <v>UN</v>
          </cell>
          <cell r="D136">
            <v>2.5499999999999998</v>
          </cell>
        </row>
        <row r="137">
          <cell r="A137">
            <v>2001</v>
          </cell>
          <cell r="B137" t="str">
            <v>SAÍDA HORIZONTAL PARA ELETRODUTO 1" (REF. VL 33 VALEMAM OU SIMILAR)</v>
          </cell>
          <cell r="C137" t="str">
            <v>UN</v>
          </cell>
          <cell r="D137">
            <v>1.6</v>
          </cell>
        </row>
        <row r="138">
          <cell r="A138">
            <v>2234</v>
          </cell>
          <cell r="B138" t="str">
            <v>VERGALHÃO (TIRANTE) COM ROSCA TOTAL Ø 1/4" X 1000MM ( MARVITEC REF. 1431 OU SIMILAR)</v>
          </cell>
          <cell r="C138" t="str">
            <v>UN</v>
          </cell>
          <cell r="D138">
            <v>9.1999999999999993</v>
          </cell>
        </row>
        <row r="139">
          <cell r="A139">
            <v>1395</v>
          </cell>
          <cell r="B139" t="str">
            <v>LUMINÁRIA TUBULAR 2 X 20W (LUMIFLEX OU SIMILAR)</v>
          </cell>
          <cell r="C139" t="str">
            <v>UN</v>
          </cell>
          <cell r="D139">
            <v>45.8</v>
          </cell>
        </row>
        <row r="140">
          <cell r="A140">
            <v>1912</v>
          </cell>
          <cell r="B140" t="str">
            <v>REATOR ELETRÔNICO FATOR DE POTÊNCIA 0,95 PARA LÂMPADA FLUORESCENTE 2 X 20W</v>
          </cell>
          <cell r="C140" t="str">
            <v>UN</v>
          </cell>
          <cell r="D140">
            <v>13</v>
          </cell>
        </row>
        <row r="141">
          <cell r="A141">
            <v>469</v>
          </cell>
          <cell r="B141" t="str">
            <v>CAIXA DE PASSAGEM PVC 15 X 15 X 8CM PARA ELETRICA, TIPO AQUATIC OU SIMILAR</v>
          </cell>
          <cell r="C141" t="str">
            <v>UN</v>
          </cell>
          <cell r="D141">
            <v>13.8</v>
          </cell>
        </row>
        <row r="142">
          <cell r="A142">
            <v>3954</v>
          </cell>
          <cell r="B142" t="str">
            <v>TAMPA CEGA 3/4" PARA CONDULETE EM ALUMINIO FUNDIDO</v>
          </cell>
          <cell r="C142" t="str">
            <v>UN</v>
          </cell>
          <cell r="D142">
            <v>1.5</v>
          </cell>
        </row>
        <row r="143">
          <cell r="A143">
            <v>917</v>
          </cell>
          <cell r="B143" t="str">
            <v>TAMPA CEGA PARA CAIXA 4" X 2"</v>
          </cell>
          <cell r="C143" t="str">
            <v>UN</v>
          </cell>
          <cell r="D143">
            <v>1.1000000000000001</v>
          </cell>
        </row>
        <row r="144">
          <cell r="A144">
            <v>7543</v>
          </cell>
          <cell r="B144" t="str">
            <v>TAMPA CEGA EM PVC PARA CONDULETE 4" X 2"</v>
          </cell>
          <cell r="C144" t="str">
            <v>UN</v>
          </cell>
          <cell r="D144">
            <v>2.4</v>
          </cell>
        </row>
        <row r="145">
          <cell r="A145">
            <v>12191</v>
          </cell>
          <cell r="B145" t="str">
            <v>TOMADA DUPLA, DE EMBUTIR, PARA USO GERAL, 2P + T, ABNT, 20A, INCLUSIVE PLACA EM PVC</v>
          </cell>
          <cell r="C145" t="str">
            <v>UN</v>
          </cell>
          <cell r="D145">
            <v>11.61</v>
          </cell>
        </row>
        <row r="146">
          <cell r="A146">
            <v>12664</v>
          </cell>
          <cell r="B146" t="str">
            <v>ACIONADOR MANUAL (BOTOEIRA) "APERTE AQUI", P/ INSTAL. INCENDIO - ENDEREÇAVEL</v>
          </cell>
          <cell r="C146" t="str">
            <v>UN</v>
          </cell>
          <cell r="D146">
            <v>109.52</v>
          </cell>
        </row>
        <row r="147">
          <cell r="A147">
            <v>7743</v>
          </cell>
          <cell r="B147" t="str">
            <v>CAMPANHIA (ALARME) TIPO GONGO 4" VCC, P/INCENDIO, REF. GEVI GAMMA OU SIMILAR</v>
          </cell>
          <cell r="C147" t="str">
            <v>UN</v>
          </cell>
          <cell r="D147">
            <v>170.82</v>
          </cell>
        </row>
        <row r="148">
          <cell r="A148">
            <v>646</v>
          </cell>
          <cell r="B148" t="str">
            <v>CONDULETE TIPO "LL" DE 3/4" EM ALUMINIO FUNDIDO A PROVA DE TEMPO, GASES, VAPORES E PÓS</v>
          </cell>
          <cell r="C148" t="str">
            <v>UN</v>
          </cell>
          <cell r="D148">
            <v>5.85</v>
          </cell>
        </row>
        <row r="149">
          <cell r="A149">
            <v>12849</v>
          </cell>
          <cell r="B149" t="str">
            <v>DETECTOR DE TEMPERATURA TERMOVELOCIMETRO CONVENCIONAL, MODELO VR-T, MARCA VERIN OU SIMILAR</v>
          </cell>
          <cell r="C149" t="str">
            <v>UN</v>
          </cell>
          <cell r="D149">
            <v>57.79</v>
          </cell>
        </row>
        <row r="150">
          <cell r="A150">
            <v>10322</v>
          </cell>
          <cell r="B150" t="str">
            <v>CERTIFICAÇÃO DE REDE CABEAMENTO ESTRUTURADO (REF: OBRA SERGIPETEC)</v>
          </cell>
          <cell r="C150" t="str">
            <v>UN</v>
          </cell>
          <cell r="D150">
            <v>23.68</v>
          </cell>
        </row>
        <row r="151">
          <cell r="A151">
            <v>6762</v>
          </cell>
          <cell r="B151" t="str">
            <v>RACK FECHADO PISO 19" X 12U X 450MM</v>
          </cell>
          <cell r="C151" t="str">
            <v>UN</v>
          </cell>
          <cell r="D151">
            <v>537.9</v>
          </cell>
        </row>
        <row r="152">
          <cell r="A152">
            <v>3162</v>
          </cell>
          <cell r="B152" t="str">
            <v xml:space="preserve">CABO DE COBRE PP CORDPLAST 4 X 2,5 MM², 450/750V </v>
          </cell>
          <cell r="C152" t="str">
            <v>M</v>
          </cell>
          <cell r="D152">
            <v>4.2300000000000004</v>
          </cell>
        </row>
        <row r="153">
          <cell r="A153">
            <v>1704</v>
          </cell>
          <cell r="B153" t="str">
            <v>PASTA P/ SOLDAR</v>
          </cell>
          <cell r="C153" t="str">
            <v>KG</v>
          </cell>
          <cell r="D153">
            <v>7.58</v>
          </cell>
        </row>
        <row r="154">
          <cell r="A154">
            <v>2023</v>
          </cell>
          <cell r="B154" t="str">
            <v>SOLDA BRANCA PREPARADA 30/70</v>
          </cell>
          <cell r="C154" t="str">
            <v>KG</v>
          </cell>
          <cell r="D154">
            <v>20.079999999999998</v>
          </cell>
        </row>
        <row r="155">
          <cell r="A155">
            <v>7463</v>
          </cell>
          <cell r="B155" t="str">
            <v>TUBO DE COBRE FLEXIVEL D= 1/4" - 6,35MM, E= 1MM (0,123 KG/M)</v>
          </cell>
          <cell r="C155" t="str">
            <v>M</v>
          </cell>
          <cell r="D155">
            <v>8.94</v>
          </cell>
        </row>
        <row r="156">
          <cell r="A156">
            <v>7466</v>
          </cell>
          <cell r="B156" t="str">
            <v>TUBO DE COBRE FLEXIVEL D= 5/8" - 15,87MM, E= 1MM</v>
          </cell>
          <cell r="C156" t="str">
            <v>M</v>
          </cell>
          <cell r="D156">
            <v>18.48</v>
          </cell>
        </row>
        <row r="157">
          <cell r="A157">
            <v>11393</v>
          </cell>
          <cell r="B157" t="str">
            <v>ANEL VEDAÇÃO PVC, 100MM, PARA SAIDA VASO SANITARIO</v>
          </cell>
          <cell r="C157" t="str">
            <v>UN</v>
          </cell>
          <cell r="D157">
            <v>1.41</v>
          </cell>
        </row>
        <row r="158">
          <cell r="A158">
            <v>12838</v>
          </cell>
          <cell r="B158" t="str">
            <v>ALARME BANHEIRO PNE DEFICIENTE FISICO CONFORME NBR 9050 COM ACIONADOR</v>
          </cell>
          <cell r="C158" t="str">
            <v>UN</v>
          </cell>
          <cell r="D158">
            <v>460</v>
          </cell>
        </row>
        <row r="159">
          <cell r="A159">
            <v>11667</v>
          </cell>
          <cell r="B159" t="str">
            <v>BANCADA EM CHAPA INOX - 304, LISA, POLIDA OU ESCOVADA</v>
          </cell>
          <cell r="C159" t="str">
            <v>M2</v>
          </cell>
          <cell r="D159">
            <v>914.71</v>
          </cell>
        </row>
        <row r="160">
          <cell r="A160">
            <v>126</v>
          </cell>
          <cell r="B160" t="str">
            <v>CONCRETO SIMPLES FABRICADO NA OBRA, FCK=15 MPA, LANÇADO E ADENSADO</v>
          </cell>
          <cell r="C160" t="str">
            <v>M3</v>
          </cell>
          <cell r="D160">
            <v>355.44</v>
          </cell>
        </row>
        <row r="161">
          <cell r="A161">
            <v>141</v>
          </cell>
          <cell r="B161" t="str">
            <v>AÇO CA - 60 Ø 4,2 A 9,5 MM, INCLUSIVE CORTE, DOBRAGEM, MONTAGEM E COLOCAÇÃO DE FERRAGENS NAS FORMAS, PARA SUPERESTRUTURAS E FUNDAÇÕES</v>
          </cell>
          <cell r="C161" t="str">
            <v>KG</v>
          </cell>
          <cell r="D161">
            <v>6</v>
          </cell>
        </row>
        <row r="162">
          <cell r="A162">
            <v>2016</v>
          </cell>
          <cell r="B162" t="str">
            <v>SIFÃO PARA PIA DE COZINHA, DECA 1680, ACABAMENTO CROMADO 1 1/2 X 1 1/2 OU SIMILAR</v>
          </cell>
          <cell r="C162" t="str">
            <v>UN</v>
          </cell>
          <cell r="D162">
            <v>180</v>
          </cell>
        </row>
        <row r="163">
          <cell r="A163">
            <v>8166</v>
          </cell>
          <cell r="B163" t="str">
            <v>BANCADA EM CHAPA INOX - 304, DIMENSÕES 1,55 X 0,60M, C/01 CUBA 80X50X40CM, RODOPIA 10CM, POLIDA OU ESCOVADA</v>
          </cell>
          <cell r="C163" t="str">
            <v>UN</v>
          </cell>
          <cell r="D163">
            <v>1971.51</v>
          </cell>
        </row>
        <row r="164">
          <cell r="A164">
            <v>8222</v>
          </cell>
          <cell r="B164" t="str">
            <v>BANCADA EM CHAPA INOX - 304, DIMENSÕES 1,60 X 0,60M C/ 01 CUBA 50X40X25CM, RODOPIA 10CM, CONCRETADA, INCLUSIVE VALVULA E SIFÃO CROMADOS, EXCLUSIVE TORNEIRA</v>
          </cell>
          <cell r="C164" t="str">
            <v>UN</v>
          </cell>
          <cell r="D164">
            <v>2173.29</v>
          </cell>
        </row>
        <row r="165">
          <cell r="A165">
            <v>604</v>
          </cell>
          <cell r="B165" t="str">
            <v>CHUVEIRO TRADICIONAL CROMADO, DECA 1995 OU SIMILAR</v>
          </cell>
          <cell r="C165" t="str">
            <v>UN</v>
          </cell>
          <cell r="D165">
            <v>298.97000000000003</v>
          </cell>
        </row>
        <row r="166">
          <cell r="A166">
            <v>1965</v>
          </cell>
          <cell r="B166" t="str">
            <v>REGISTRO PRESSÃO 1/2" C/CANOPLA ACAB.CROM. SIMPLES, LINHA TARGA C40 - REF 1416, DECA OU SIMILAR</v>
          </cell>
          <cell r="C166" t="str">
            <v>UN</v>
          </cell>
          <cell r="D166">
            <v>43.77</v>
          </cell>
        </row>
        <row r="167">
          <cell r="A167">
            <v>10504</v>
          </cell>
          <cell r="B167" t="str">
            <v>CHUVEIRO E LAVA-OLHOS DE EMERGENCIA E BACIA EM AÇO INOX, DA MARCA ADAMO, REF 01486 OU SIMILAR</v>
          </cell>
          <cell r="C167" t="str">
            <v>UN</v>
          </cell>
          <cell r="D167">
            <v>1421.64</v>
          </cell>
        </row>
        <row r="168">
          <cell r="A168">
            <v>982</v>
          </cell>
          <cell r="B168" t="str">
            <v>FIXAÇÃO P/ LAVATORIO - PARAFUSOS (DECA- REF: SP-7 OU SIMILAR)</v>
          </cell>
          <cell r="C168" t="str">
            <v>CJ</v>
          </cell>
          <cell r="D168">
            <v>4.47</v>
          </cell>
        </row>
        <row r="169">
          <cell r="A169">
            <v>2384</v>
          </cell>
          <cell r="B169" t="str">
            <v>VALVULA DE ESCOAMENTO PARA LAVATORIO, DECA 1602C OU SIMILAR</v>
          </cell>
          <cell r="C169" t="str">
            <v>UN</v>
          </cell>
          <cell r="D169">
            <v>28.15</v>
          </cell>
        </row>
        <row r="170">
          <cell r="A170">
            <v>6969</v>
          </cell>
          <cell r="B170" t="str">
            <v>LAVATORIO LOUÇA, DE CANTO, LINHA IZY, REF. 10117, DECA OU SIMILAR</v>
          </cell>
          <cell r="C170" t="str">
            <v>UN</v>
          </cell>
          <cell r="D170">
            <v>124.9</v>
          </cell>
        </row>
        <row r="171">
          <cell r="A171">
            <v>7074</v>
          </cell>
          <cell r="B171" t="str">
            <v>PORTA-PAPEL TOALHA EM PLASTICO ABS COM ACRILICO, DA JSN, REF. N7 OU SIMILAR</v>
          </cell>
          <cell r="C171" t="str">
            <v>UN</v>
          </cell>
          <cell r="D171">
            <v>121.24</v>
          </cell>
        </row>
        <row r="172">
          <cell r="A172">
            <v>10090</v>
          </cell>
          <cell r="B172" t="str">
            <v>PRATELEIRA EM GRANITO CINZA ANDORINHA, ESP= 2CM</v>
          </cell>
          <cell r="C172" t="str">
            <v>M2</v>
          </cell>
          <cell r="D172">
            <v>192.96</v>
          </cell>
        </row>
        <row r="173">
          <cell r="A173">
            <v>7073</v>
          </cell>
          <cell r="B173" t="str">
            <v>SABONETEIRA EM PLÁSTICO ABS, PARA SABONETE LÍQUIDO, DA JNS, REF. J7 OU SIMILAR</v>
          </cell>
          <cell r="C173" t="str">
            <v>UN</v>
          </cell>
          <cell r="D173">
            <v>50.31</v>
          </cell>
        </row>
        <row r="174">
          <cell r="A174">
            <v>9341</v>
          </cell>
          <cell r="B174" t="str">
            <v>TANQUE EM CHAPA AÇO INOX - 304 # 0,8MM, DIMENSÕES 120 X 80 X 50MM POLIDO OU ESCOVADO</v>
          </cell>
          <cell r="C174" t="str">
            <v>UN</v>
          </cell>
          <cell r="D174">
            <v>191.98</v>
          </cell>
        </row>
        <row r="175">
          <cell r="A175">
            <v>7865</v>
          </cell>
          <cell r="B175" t="str">
            <v>PARAFUSO CABEÇA SEXTAVADA 1/2" X 6"</v>
          </cell>
          <cell r="C175" t="str">
            <v>UN</v>
          </cell>
          <cell r="D175">
            <v>3.73</v>
          </cell>
        </row>
        <row r="176">
          <cell r="A176">
            <v>4685</v>
          </cell>
          <cell r="B176" t="str">
            <v>Arruela p/ parafuso 3/8 "</v>
          </cell>
          <cell r="C176" t="str">
            <v>UN</v>
          </cell>
          <cell r="D176">
            <v>1.1000000000000001</v>
          </cell>
        </row>
        <row r="177">
          <cell r="A177">
            <v>11450</v>
          </cell>
          <cell r="B177" t="str">
            <v>TRILHO DIN 35mm</v>
          </cell>
          <cell r="C177" t="str">
            <v>M</v>
          </cell>
          <cell r="D177">
            <v>20.2</v>
          </cell>
        </row>
        <row r="178">
          <cell r="A178">
            <v>9067</v>
          </cell>
          <cell r="B178" t="str">
            <v>DISJUNTOR CAIXA MOLDADA 3Ø-200A</v>
          </cell>
          <cell r="C178" t="str">
            <v>PÇ</v>
          </cell>
          <cell r="D178">
            <v>550</v>
          </cell>
        </row>
        <row r="179">
          <cell r="A179">
            <v>9191</v>
          </cell>
          <cell r="B179" t="str">
            <v>DISJUNTOR CAIXA MOLDADA 3Ø-100A</v>
          </cell>
          <cell r="C179" t="str">
            <v>PÇ</v>
          </cell>
          <cell r="D179">
            <v>306.32</v>
          </cell>
        </row>
        <row r="180">
          <cell r="A180">
            <v>3697</v>
          </cell>
          <cell r="B180" t="str">
            <v>DISJUNTOR CAIXA MOLDADA 3Ø-32A</v>
          </cell>
          <cell r="C180" t="str">
            <v>PÇ</v>
          </cell>
          <cell r="D180">
            <v>40.799999999999997</v>
          </cell>
        </row>
        <row r="181">
          <cell r="A181">
            <v>3702</v>
          </cell>
          <cell r="B181" t="str">
            <v>DISJUNTOR CAIXA MOLDADA 3Ø-70A</v>
          </cell>
          <cell r="C181" t="str">
            <v>PÇ</v>
          </cell>
          <cell r="D181">
            <v>61.4</v>
          </cell>
        </row>
        <row r="182">
          <cell r="A182">
            <v>2532</v>
          </cell>
          <cell r="B182" t="str">
            <v>QUADRO DE EMBUTIR 100A PARA 36 DISJUNTORES - CEMAR OU EQUIVALENTE TÉCNICO</v>
          </cell>
          <cell r="C182" t="str">
            <v>PÇ</v>
          </cell>
          <cell r="D182">
            <v>382.71</v>
          </cell>
        </row>
        <row r="183">
          <cell r="A183">
            <v>3702</v>
          </cell>
          <cell r="B183" t="str">
            <v>DISJUNTOR 3Ø - 70A</v>
          </cell>
          <cell r="C183" t="str">
            <v>PÇ</v>
          </cell>
          <cell r="D183">
            <v>61.4</v>
          </cell>
        </row>
        <row r="184">
          <cell r="A184">
            <v>12478</v>
          </cell>
          <cell r="B184" t="str">
            <v>DISJUNTOR 2Ø - 32A</v>
          </cell>
          <cell r="C184" t="str">
            <v>PÇ</v>
          </cell>
          <cell r="D184">
            <v>73.63</v>
          </cell>
        </row>
        <row r="185">
          <cell r="A185">
            <v>829</v>
          </cell>
          <cell r="B185" t="str">
            <v>DISJUNTOR 3Ø - 100A</v>
          </cell>
          <cell r="C185" t="str">
            <v>PÇ</v>
          </cell>
          <cell r="D185">
            <v>318.89999999999998</v>
          </cell>
        </row>
        <row r="186">
          <cell r="A186">
            <v>3605</v>
          </cell>
          <cell r="B186" t="str">
            <v>DISJUNTOR 2Ø - 16A</v>
          </cell>
          <cell r="C186" t="str">
            <v>PÇ</v>
          </cell>
          <cell r="D186">
            <v>29.9</v>
          </cell>
        </row>
        <row r="187">
          <cell r="A187">
            <v>1769</v>
          </cell>
          <cell r="B187" t="str">
            <v>BATENTE EM MADEIRA DE LEI L=0,14M (CAIXÃO), PARA PORTAS DE 0,60 A 1,00M DE LARGURA, H= 2,20M, INCLUSO 02 JOGOS DE ALIZAR</v>
          </cell>
          <cell r="C187" t="str">
            <v>UN</v>
          </cell>
          <cell r="D187">
            <v>169.13</v>
          </cell>
        </row>
        <row r="188">
          <cell r="A188">
            <v>8957</v>
          </cell>
          <cell r="B188" t="str">
            <v>DOBRADIÇA DE FERRO CROMADO 3" X 2 1/2" COM ANEIS E PARAFUSOS</v>
          </cell>
          <cell r="C188" t="str">
            <v>UN</v>
          </cell>
          <cell r="D188">
            <v>21.31</v>
          </cell>
        </row>
        <row r="189">
          <cell r="A189">
            <v>8144</v>
          </cell>
          <cell r="B189" t="str">
            <v>PORTA EM MADEIRA COMPENSADA CANELA, LISA, SEMI-ÔCA- 60X210X3,5CM, COM VISOR 0,16M2, INCLUSIVE VIDRO 4MM</v>
          </cell>
          <cell r="C189" t="str">
            <v>UN</v>
          </cell>
          <cell r="D189">
            <v>172.07</v>
          </cell>
        </row>
        <row r="190">
          <cell r="A190">
            <v>1770</v>
          </cell>
          <cell r="B190" t="str">
            <v>BATENTE EM MADEIRA DE LEI L=0,14M (CAIXÃO), INCLUINDO 02 JOGOS DE ALIZAR</v>
          </cell>
          <cell r="C190" t="str">
            <v>M</v>
          </cell>
          <cell r="D190">
            <v>34.36</v>
          </cell>
        </row>
        <row r="191">
          <cell r="A191">
            <v>4721</v>
          </cell>
          <cell r="B191" t="str">
            <v>PEDRA BRITADA N.1 (9,5 A 19MM) POSTO PEDREIRA/FORNECEDOR, SEM FRETE</v>
          </cell>
          <cell r="C191" t="str">
            <v>M3</v>
          </cell>
          <cell r="D191">
            <v>62</v>
          </cell>
        </row>
        <row r="192">
          <cell r="A192">
            <v>12929</v>
          </cell>
          <cell r="B192" t="str">
            <v>PORTA CORTA FOGO, DUAS FOLHAS, ABRIR, CLASSE P90, DA DKS OU SIMILAR - INCLUSIVE BATENTE</v>
          </cell>
          <cell r="C192" t="str">
            <v>M2</v>
          </cell>
          <cell r="D192">
            <v>484.24</v>
          </cell>
        </row>
        <row r="193">
          <cell r="A193">
            <v>4427</v>
          </cell>
          <cell r="B193" t="str">
            <v>FORRO DE GESSO ACARTONADO, ACABAMENTO EM FILME PVC, PLACA 1250 X 600MM E PERFIL T, PADRÃO LINHO, MARCA MOD-LINE OU SIMILAR, INSTALADO</v>
          </cell>
          <cell r="C193" t="str">
            <v>M2</v>
          </cell>
          <cell r="D193">
            <v>65</v>
          </cell>
        </row>
        <row r="194">
          <cell r="A194">
            <v>475</v>
          </cell>
          <cell r="B194" t="str">
            <v>CAIXA SIFONADA QUADRADA, COM TRÊS ENTRADAS E UMA SAIDA, D= 100 X 100 X 50MM, REF° 63, ACABAMENTO BRANCO AKROS OU SIMILAR</v>
          </cell>
          <cell r="C194" t="str">
            <v>UN</v>
          </cell>
          <cell r="D194">
            <v>8.24</v>
          </cell>
        </row>
        <row r="195">
          <cell r="A195">
            <v>8118</v>
          </cell>
          <cell r="B195" t="str">
            <v>Isopor-eps f1, anti-chama, e= 25mm</v>
          </cell>
          <cell r="C195" t="str">
            <v>M2</v>
          </cell>
          <cell r="D195">
            <v>8.75</v>
          </cell>
        </row>
        <row r="196">
          <cell r="A196">
            <v>12795</v>
          </cell>
          <cell r="B196" t="str">
            <v xml:space="preserve">Porta em alumínio, cor N/P/B, tipo moldura-vidro, inclusive caixilho, dobradiças ou roldanas e fechadura, exclusive vidro 
</v>
          </cell>
          <cell r="C196" t="str">
            <v>M2</v>
          </cell>
          <cell r="D196">
            <v>245</v>
          </cell>
        </row>
        <row r="197">
          <cell r="A197">
            <v>10418</v>
          </cell>
          <cell r="B197" t="str">
            <v>Fecho eletromagnetico HDL mod.FEC-91LA, espelho longo trinco ajustável, p/embutir no batente, p/portas madeira ou metal</v>
          </cell>
          <cell r="C197" t="str">
            <v>UND</v>
          </cell>
          <cell r="D197">
            <v>44.06</v>
          </cell>
        </row>
        <row r="198">
          <cell r="A198">
            <v>11059</v>
          </cell>
          <cell r="B198" t="str">
            <v>Caixa de derivação para canaleta metálica articulada, da Valemam</v>
          </cell>
          <cell r="C198" t="str">
            <v>UND</v>
          </cell>
          <cell r="D198">
            <v>29.32</v>
          </cell>
        </row>
        <row r="199">
          <cell r="A199">
            <v>4675</v>
          </cell>
          <cell r="B199" t="str">
            <v>Lâmpada fluorescente eletronica PL 15W / 127v (compacta integrada)</v>
          </cell>
          <cell r="C199" t="str">
            <v>UND</v>
          </cell>
          <cell r="D199">
            <v>7.3</v>
          </cell>
        </row>
        <row r="200">
          <cell r="A200">
            <v>11851</v>
          </cell>
          <cell r="B200" t="str">
            <v>Arandela de uso interno, em alumínio, com difusor em vidro fosco, branca ou preta, ref. AD-104, da Aladin ou similar</v>
          </cell>
          <cell r="C200" t="str">
            <v>UND</v>
          </cell>
          <cell r="D200">
            <v>62.92</v>
          </cell>
        </row>
        <row r="201">
          <cell r="A201">
            <v>10645</v>
          </cell>
          <cell r="B201" t="str">
            <v>Projetor de LED, 101W, em ligas de aluminio, lentes em policarbonato, com tensão de entrada entre 90 até 305VCA, classe de proteção IP67, ang.feixe 45°/80°,temp de cor 5000K, IRC&gt;70%, v.útil 50.000 horas, linha Pro-Light da Ledstar-Unicoba ou similar</v>
          </cell>
          <cell r="C201" t="str">
            <v>UND</v>
          </cell>
          <cell r="D201">
            <v>1202.47</v>
          </cell>
        </row>
        <row r="202">
          <cell r="A202">
            <v>6698</v>
          </cell>
          <cell r="B202" t="str">
            <v>Técnico em informática</v>
          </cell>
          <cell r="C202" t="str">
            <v>h</v>
          </cell>
          <cell r="D202">
            <v>10.4</v>
          </cell>
        </row>
        <row r="203">
          <cell r="A203">
            <v>9112</v>
          </cell>
          <cell r="B203" t="str">
            <v>DVR - 16 canais</v>
          </cell>
          <cell r="C203" t="str">
            <v>UND</v>
          </cell>
          <cell r="D203">
            <v>2478.7199999999998</v>
          </cell>
        </row>
        <row r="204">
          <cell r="A204">
            <v>3895</v>
          </cell>
          <cell r="B204" t="str">
            <v>CONDULETE TIPO "C" DE 2" EM ALUMINIO FUNDIDO A PROVA DE TEMPO, GASES, VAPORES E PÓS</v>
          </cell>
          <cell r="C204" t="str">
            <v>UND</v>
          </cell>
          <cell r="D204">
            <v>29.5</v>
          </cell>
        </row>
        <row r="205">
          <cell r="A205">
            <v>3304</v>
          </cell>
          <cell r="B205" t="str">
            <v>PRENSA CABO DE 3/4"</v>
          </cell>
          <cell r="C205" t="str">
            <v>UND</v>
          </cell>
          <cell r="D205">
            <v>1.89</v>
          </cell>
        </row>
        <row r="206">
          <cell r="A206">
            <v>12699</v>
          </cell>
          <cell r="B206" t="str">
            <v xml:space="preserve"> Luminária de emergência, de sobrepor, tipo balizamento com bloco autônomo, com autonomia de 3h, modelo LLE 1106-1DFB, da KBR ou similar</v>
          </cell>
          <cell r="C206" t="str">
            <v>UND</v>
          </cell>
          <cell r="D206">
            <v>165.21</v>
          </cell>
        </row>
        <row r="207">
          <cell r="A207">
            <v>12700</v>
          </cell>
          <cell r="B207" t="str">
            <v>Luminária de emergência, de sobrepor, tipo balizamento com bloco autônomo, com autonomia de 3h, modelo LLE 1106-1DFB, da KBR ou similar</v>
          </cell>
          <cell r="C207" t="str">
            <v>UND</v>
          </cell>
          <cell r="D207">
            <v>115.76</v>
          </cell>
        </row>
        <row r="208">
          <cell r="A208">
            <v>11143</v>
          </cell>
          <cell r="B208" t="str">
            <v>Placa de sinalização em acrílico, dimensões 0.12 x 0.12 m, e=2mm</v>
          </cell>
          <cell r="C208" t="str">
            <v>un</v>
          </cell>
          <cell r="D208">
            <v>14.49</v>
          </cell>
        </row>
        <row r="210">
          <cell r="A210">
            <v>264</v>
          </cell>
          <cell r="B210" t="str">
            <v>Base decorativa para extintores</v>
          </cell>
          <cell r="C210" t="str">
            <v>un</v>
          </cell>
          <cell r="D210">
            <v>41.67</v>
          </cell>
        </row>
        <row r="211">
          <cell r="A211">
            <v>9475</v>
          </cell>
          <cell r="B211" t="str">
            <v>Adesivo indicativo de saída de fluxo de fuga, impresso no sistema digital refletivo</v>
          </cell>
          <cell r="C211" t="str">
            <v>M2</v>
          </cell>
          <cell r="D211">
            <v>311.08999999999997</v>
          </cell>
        </row>
        <row r="212">
          <cell r="A212">
            <v>125</v>
          </cell>
          <cell r="B212" t="str">
            <v>CONCRETO SIMPLES FCK= 15 MPA (B1/B2), FABRICADO NA OBRA, SEM LANÇAMENTO E ADENSAMENTO</v>
          </cell>
          <cell r="C212" t="str">
            <v>M3</v>
          </cell>
          <cell r="D212">
            <v>323.27</v>
          </cell>
        </row>
        <row r="213">
          <cell r="A213">
            <v>2231</v>
          </cell>
          <cell r="B213" t="str">
            <v>TINTA PVS LATEX PARA EXTERIOR - CORALMUR BRANCO GELO</v>
          </cell>
          <cell r="C213" t="str">
            <v>L</v>
          </cell>
          <cell r="D213">
            <v>15.55</v>
          </cell>
        </row>
        <row r="214">
          <cell r="A214">
            <v>1602</v>
          </cell>
          <cell r="B214" t="str">
            <v>MASSA ACRILICA</v>
          </cell>
          <cell r="C214" t="str">
            <v>L</v>
          </cell>
          <cell r="D214">
            <v>3.63</v>
          </cell>
        </row>
        <row r="215">
          <cell r="A215">
            <v>10053</v>
          </cell>
          <cell r="B215" t="str">
            <v>TORNEIRA DE MESA COM FECHAMENTO AUTOMATICO, LINHA DECAMATIC ECO, REF.1173.C, DECA OU SIMILAR</v>
          </cell>
          <cell r="C215" t="str">
            <v>UN</v>
          </cell>
          <cell r="D215">
            <v>244.5</v>
          </cell>
        </row>
        <row r="216">
          <cell r="A216">
            <v>2394</v>
          </cell>
          <cell r="B216" t="str">
            <v>VALVULA DESCARGA, HYDRA MAX, REF.2550, 1 1/4", ACABAMENTO CROMADO (DECA OU SIMILAR)</v>
          </cell>
          <cell r="C216" t="str">
            <v xml:space="preserve">UN </v>
          </cell>
          <cell r="D216">
            <v>159</v>
          </cell>
        </row>
        <row r="217">
          <cell r="A217">
            <v>7227</v>
          </cell>
          <cell r="B217" t="str">
            <v>TUBO DE BORRACHA ELASTOMÉRICA ARMAFLEX M-42 Ø 1.1/4"</v>
          </cell>
          <cell r="C217" t="str">
            <v>M</v>
          </cell>
          <cell r="D217">
            <v>16.079999999999998</v>
          </cell>
        </row>
        <row r="218">
          <cell r="A218">
            <v>7225</v>
          </cell>
          <cell r="B218" t="str">
            <v>TUBO DE BORRACHA ELASTOMÉRICA ARMAFLEX M-28 Ø 3/4"</v>
          </cell>
          <cell r="C218" t="str">
            <v>M</v>
          </cell>
          <cell r="D218">
            <v>12.44</v>
          </cell>
        </row>
        <row r="219">
          <cell r="A219">
            <v>7226</v>
          </cell>
          <cell r="B219" t="str">
            <v>TUBO DE BORRACHA ELASTOMÉRICA ARMAFLEX M-35 Ø 1"</v>
          </cell>
          <cell r="C219" t="str">
            <v>M</v>
          </cell>
          <cell r="D219">
            <v>13.81</v>
          </cell>
        </row>
        <row r="220">
          <cell r="A220">
            <v>12732</v>
          </cell>
          <cell r="B220" t="str">
            <v xml:space="preserve">GUARDA CORPO E CORRIMÃO EM TUBO FERRO GALVANIZADO, ALT= 1,10M, COM BARRAS VERTICAIS A CADA 11CM (3/4") E BARRAS HORIZONTAIS ( SUPERIOR, INTERMEDIÁRIAS (DUAS) E INFERIOR) DE 1.1/2", INCLUSIVE CURVA DE AÇO </v>
          </cell>
          <cell r="C220" t="str">
            <v>M</v>
          </cell>
          <cell r="D220">
            <v>220</v>
          </cell>
        </row>
        <row r="221">
          <cell r="A221">
            <v>3782</v>
          </cell>
          <cell r="B221" t="str">
            <v>CONCRETO SIMPLES FABRICADO MA OBRA, FCK= 10 MPA, LANÇADO E ADENSADO</v>
          </cell>
          <cell r="C221" t="str">
            <v>M3</v>
          </cell>
          <cell r="D221">
            <v>301.77</v>
          </cell>
        </row>
        <row r="222">
          <cell r="A222">
            <v>8183</v>
          </cell>
          <cell r="B222" t="str">
            <v>BANCADA EM CHAPA INOX- 304, DIMENSÕES 2,70 X 0,60MM COM 01 CUBA DE 40X50X25CM, RODOPIA 10CM, POLIDA OU ESCOVADA</v>
          </cell>
          <cell r="C222" t="str">
            <v>UN</v>
          </cell>
          <cell r="D222">
            <v>3509.4</v>
          </cell>
        </row>
        <row r="223">
          <cell r="A223">
            <v>3588</v>
          </cell>
          <cell r="B223" t="str">
            <v>LIXEIRA EM AÇO INOX COM ARO, BRINOX, REF 3033/203, D=25CM, H=46CM, CAPACIDADE=21,20L OU SIMILAR</v>
          </cell>
          <cell r="C223" t="str">
            <v>UN</v>
          </cell>
          <cell r="D223">
            <v>193.2</v>
          </cell>
        </row>
        <row r="224">
          <cell r="A224">
            <v>9761</v>
          </cell>
          <cell r="B224" t="str">
            <v>TOMARA EMBUTIR 3P + T, TIPO INDUSTRIAL, 32A, 22/240 REF: N-4249, COR AZUL, MARCA STECK OU SIMILAR</v>
          </cell>
          <cell r="C224" t="str">
            <v>UN</v>
          </cell>
          <cell r="D224">
            <v>27.55</v>
          </cell>
        </row>
        <row r="225">
          <cell r="A225">
            <v>10762</v>
          </cell>
          <cell r="B225" t="str">
            <v>LUMINARIA DE SOBREPOR COM ALETAS, PARA LÂMPADA FLUORESCENTE, 2 X 32W, REF. LSE, DA LUMILUZ OU SIMILAR</v>
          </cell>
          <cell r="C225" t="str">
            <v>UN</v>
          </cell>
          <cell r="D225">
            <v>153.58000000000001</v>
          </cell>
        </row>
        <row r="226">
          <cell r="A226">
            <v>38778</v>
          </cell>
          <cell r="B226" t="str">
            <v>LAMPADA FLUORESCENTE TUBULAR T8 DE 16/18W, BIVOLT</v>
          </cell>
          <cell r="C226" t="str">
            <v>UN</v>
          </cell>
          <cell r="D226">
            <v>4.95</v>
          </cell>
        </row>
        <row r="227">
          <cell r="A227">
            <v>1121</v>
          </cell>
          <cell r="B227" t="str">
            <v>INTERRUPTOR 03 SEÇÕES SIMPLES DE EMBUTIR COM PLACA</v>
          </cell>
          <cell r="C227" t="str">
            <v>UN</v>
          </cell>
          <cell r="D227">
            <v>3</v>
          </cell>
        </row>
        <row r="228">
          <cell r="A228">
            <v>10142</v>
          </cell>
          <cell r="B228" t="str">
            <v>JOELHO 45 GRAUS DE PVC RIGIDO, SERIE R, DIAM=50MM</v>
          </cell>
          <cell r="C228" t="str">
            <v>UN</v>
          </cell>
          <cell r="D228">
            <v>3.16</v>
          </cell>
        </row>
        <row r="229">
          <cell r="A229">
            <v>9464</v>
          </cell>
          <cell r="B229" t="str">
            <v>DUCHA MANUAL COM REGISTRO, LINHA ASPEN, EF. 1984 C35 ACT, DA DECA OU SIMILAR</v>
          </cell>
          <cell r="C229" t="str">
            <v>UN</v>
          </cell>
          <cell r="D229">
            <v>179.91</v>
          </cell>
        </row>
        <row r="230">
          <cell r="A230">
            <v>377</v>
          </cell>
          <cell r="B230" t="str">
            <v>ASSENTO SANITÁRIO DE PLÁSTICO, TIPO CONVENCIONAL</v>
          </cell>
          <cell r="C230" t="str">
            <v>UN</v>
          </cell>
          <cell r="D230">
            <v>23</v>
          </cell>
        </row>
        <row r="231">
          <cell r="A231">
            <v>3685</v>
          </cell>
          <cell r="B231" t="str">
            <v>DISJUNTOR 2Ø- 25A A 10KA</v>
          </cell>
          <cell r="C231" t="str">
            <v>PÇ</v>
          </cell>
          <cell r="D231">
            <v>26.1</v>
          </cell>
        </row>
        <row r="232">
          <cell r="A232">
            <v>3694</v>
          </cell>
          <cell r="B232" t="str">
            <v>DISJUNTOR 3Ø- 16A A 10KA</v>
          </cell>
          <cell r="C232" t="str">
            <v>PÇ</v>
          </cell>
          <cell r="D232">
            <v>40.799999999999997</v>
          </cell>
        </row>
        <row r="233">
          <cell r="A233">
            <v>12480</v>
          </cell>
          <cell r="B233" t="str">
            <v>DISJUNTOR  3Ø- 70A A 10KA</v>
          </cell>
          <cell r="C233" t="str">
            <v>PÇ</v>
          </cell>
          <cell r="D233">
            <v>246.98</v>
          </cell>
        </row>
        <row r="234">
          <cell r="A234">
            <v>4908</v>
          </cell>
          <cell r="B234" t="str">
            <v>QUADRO DE EMBUTIR 225A PARA 56 DISJUNTORES - IP-54- CEMAR OU EQUIVALENTE TÉCNICO</v>
          </cell>
          <cell r="C234" t="str">
            <v>PÇ</v>
          </cell>
          <cell r="D234">
            <v>1199</v>
          </cell>
        </row>
        <row r="235">
          <cell r="A235">
            <v>7943</v>
          </cell>
          <cell r="B235" t="str">
            <v>DISJUNTOR DR 2P-25A A 10KA</v>
          </cell>
          <cell r="C235" t="str">
            <v>PÇ</v>
          </cell>
          <cell r="D235">
            <v>92.9</v>
          </cell>
        </row>
        <row r="236">
          <cell r="A236">
            <v>3749</v>
          </cell>
          <cell r="B236" t="str">
            <v>DISJUNTOR DR 2P-40A A 10KA</v>
          </cell>
          <cell r="C236" t="str">
            <v>PÇ</v>
          </cell>
          <cell r="D236">
            <v>93.2</v>
          </cell>
        </row>
        <row r="237">
          <cell r="A237">
            <v>9324</v>
          </cell>
          <cell r="B237" t="str">
            <v>DISJUNTOR TERMOMAGNÉTICO TRIPOLAR 150A COM CAIXA MOLDADA 10KA</v>
          </cell>
          <cell r="C237" t="str">
            <v>UN</v>
          </cell>
          <cell r="D237">
            <v>454.4</v>
          </cell>
        </row>
        <row r="238">
          <cell r="A238">
            <v>85</v>
          </cell>
          <cell r="B238" t="str">
            <v>FORMA PLANA PARA FUNDAÇÕES, EM COMPENSADO RESINADO 12MM, 03 USOS</v>
          </cell>
          <cell r="C238" t="str">
            <v>M2</v>
          </cell>
          <cell r="D238">
            <v>56.85</v>
          </cell>
        </row>
        <row r="239">
          <cell r="A239">
            <v>1908</v>
          </cell>
          <cell r="B239" t="str">
            <v>REBOCO OU EMBOÇO EXTERNO, DE PAREDE, COM ARGAMASSA TRAÇO T5- 1:2:8 (CIMENTO/CAL/AREIA) ESPESSURA 2,0CM</v>
          </cell>
          <cell r="C239" t="str">
            <v>M2</v>
          </cell>
          <cell r="D239">
            <v>23.37</v>
          </cell>
        </row>
        <row r="240">
          <cell r="A240">
            <v>310</v>
          </cell>
          <cell r="B240" t="str">
            <v>BRITA 3 (25,0 A 50,0) - INCLUSO FRETE</v>
          </cell>
          <cell r="C240" t="str">
            <v>M3</v>
          </cell>
          <cell r="D240">
            <v>88.89</v>
          </cell>
        </row>
        <row r="241">
          <cell r="A241">
            <v>26</v>
          </cell>
          <cell r="B241" t="str">
            <v>COLETA E CARGA MANUAIS DE ENTULHO</v>
          </cell>
          <cell r="C241" t="str">
            <v>M3</v>
          </cell>
          <cell r="D241">
            <v>11.62</v>
          </cell>
        </row>
        <row r="242">
          <cell r="A242">
            <v>72</v>
          </cell>
          <cell r="B242" t="str">
            <v>REATERRO MANUAL DE VALAS, COM COMPACTAÇÃO UTILIZANDO SÊPO, SEM CONTROLE DO GRAU DE COMPACTAÇÃO</v>
          </cell>
          <cell r="C242" t="str">
            <v>M3</v>
          </cell>
          <cell r="D242">
            <v>23.27</v>
          </cell>
        </row>
        <row r="243">
          <cell r="A243">
            <v>110</v>
          </cell>
          <cell r="B243" t="str">
            <v>FORMA PLANA PARA ESTRUTURAS, EM COMPENSADO RESINADO DE 12MM, 01 USO, INCLUSIVE ESCORAMENTO - REVISADA 07.2015</v>
          </cell>
          <cell r="C243" t="str">
            <v>M2</v>
          </cell>
          <cell r="D243">
            <v>117.26</v>
          </cell>
        </row>
        <row r="244">
          <cell r="A244">
            <v>1528</v>
          </cell>
          <cell r="B244" t="str">
            <v>TUBO PVC RIGIDO SOLDAVEL PONTA E BOLSA P/ESGOTO PREDIAL, D=150MM</v>
          </cell>
          <cell r="C244" t="str">
            <v>M</v>
          </cell>
          <cell r="D244">
            <v>40.6</v>
          </cell>
        </row>
        <row r="245">
          <cell r="A245">
            <v>2660</v>
          </cell>
          <cell r="B245" t="str">
            <v>APILOAMENTO MANUAL DE FUNDO DE VALA</v>
          </cell>
          <cell r="C245" t="str">
            <v>M2</v>
          </cell>
          <cell r="D245">
            <v>17.48</v>
          </cell>
        </row>
        <row r="246">
          <cell r="A246">
            <v>3314</v>
          </cell>
          <cell r="B246" t="str">
            <v>REBOCO OU EMBOÇO INTERNO, DE PAREDE, COM ARGAMASSA TRAÇO T6- 1:2:10 (CIMENTO/CAL/AREIA), ESPESSURA 1,5CM</v>
          </cell>
          <cell r="C246" t="str">
            <v>M2</v>
          </cell>
          <cell r="D246">
            <v>21.06</v>
          </cell>
        </row>
        <row r="247">
          <cell r="A247">
            <v>3346</v>
          </cell>
          <cell r="B247" t="str">
            <v>CONCRETO SIMPLES USINADO FCK=30MPA, BOMBEADO, LANÇADO E ADENSADO EM SUPERESTRUTURA</v>
          </cell>
          <cell r="C247" t="str">
            <v>M3</v>
          </cell>
          <cell r="D247">
            <v>302.76</v>
          </cell>
        </row>
        <row r="248">
          <cell r="A248">
            <v>9276</v>
          </cell>
          <cell r="B248" t="str">
            <v>ABRAÇADEIRA EM FERRO GALVANIZADO DN 150MM</v>
          </cell>
          <cell r="C248" t="str">
            <v>UN</v>
          </cell>
          <cell r="D248">
            <v>32.229999999999997</v>
          </cell>
        </row>
        <row r="249">
          <cell r="A249">
            <v>9382</v>
          </cell>
          <cell r="B249" t="str">
            <v>ALVENARIA BLOCO CONCRETO VEDAÇÃO 14X19X39CM, E=0,14M, COM ARGAMASSA TRAÇO T5 1:2:8 (CIMENTO/CAL/AREIA)</v>
          </cell>
          <cell r="C249" t="str">
            <v>M2</v>
          </cell>
          <cell r="D249">
            <v>51.02</v>
          </cell>
        </row>
        <row r="250">
          <cell r="A250">
            <v>9948</v>
          </cell>
          <cell r="B250" t="str">
            <v>TAMPA DE CONCRETO ARMADO, DIMENSÕES: 0,60 X 0,80M X 0,05M</v>
          </cell>
          <cell r="C250" t="str">
            <v>UN</v>
          </cell>
          <cell r="D250">
            <v>30.86</v>
          </cell>
        </row>
        <row r="251">
          <cell r="A251">
            <v>2898</v>
          </cell>
          <cell r="B251" t="str">
            <v>TUBO DE LIGAÇÃO EM PVC, COM ANEL EXPANSOR PARA VASO SANITARIO, ACABAMENTO CROMADO, DECA 1968C OU SIMILAR</v>
          </cell>
          <cell r="C251" t="str">
            <v>UN</v>
          </cell>
          <cell r="D251">
            <v>62.95</v>
          </cell>
        </row>
        <row r="252">
          <cell r="A252">
            <v>12965</v>
          </cell>
          <cell r="B252" t="str">
            <v>BARRA DE APOIO PARA DEFICIENTES EM AÇO INOX L=80CM, Ø1 1/2"</v>
          </cell>
          <cell r="C252" t="str">
            <v>UN</v>
          </cell>
          <cell r="D252">
            <v>325.16000000000003</v>
          </cell>
        </row>
        <row r="253">
          <cell r="A253">
            <v>9402</v>
          </cell>
          <cell r="B253" t="str">
            <v xml:space="preserve"> Barra de apoio, reta, fixa, em aço inox, l=70cm, d=1 1/2", Jackwal ou similar</v>
          </cell>
          <cell r="C253" t="str">
            <v>UN</v>
          </cell>
          <cell r="D253">
            <v>178</v>
          </cell>
        </row>
        <row r="254">
          <cell r="A254">
            <v>706</v>
          </cell>
          <cell r="B254" t="str">
            <v>CRUZETA DE PVC RIGIDO SOLDAVEL, MARROM, DIAM= 25MM</v>
          </cell>
          <cell r="C254" t="str">
            <v>UN</v>
          </cell>
          <cell r="D254">
            <v>3.83</v>
          </cell>
        </row>
        <row r="255">
          <cell r="A255">
            <v>2481</v>
          </cell>
          <cell r="B255" t="str">
            <v>EXECUÇÃO DE RASGOS EM ALVENARIA PARA PASSAGEM DE TUBULAÇÃO</v>
          </cell>
          <cell r="C255" t="str">
            <v>M</v>
          </cell>
          <cell r="D255">
            <v>1.74</v>
          </cell>
        </row>
        <row r="256">
          <cell r="A256">
            <v>4814</v>
          </cell>
          <cell r="B256" t="str">
            <v>CHAPA DE AÇO GROSSA PRETA 3/8" (9,53MM) 74,48 KG/M2</v>
          </cell>
          <cell r="C256" t="str">
            <v>KG</v>
          </cell>
          <cell r="D256">
            <v>4.79</v>
          </cell>
        </row>
        <row r="257">
          <cell r="A257">
            <v>5014</v>
          </cell>
          <cell r="B257" t="str">
            <v>PARAFUSO COM PORCA E ARRUELA 3/8"</v>
          </cell>
          <cell r="C257" t="str">
            <v>UN</v>
          </cell>
          <cell r="D257">
            <v>1.47</v>
          </cell>
        </row>
        <row r="258">
          <cell r="A258">
            <v>2176</v>
          </cell>
          <cell r="B258" t="str">
            <v>TELA DE AÇO GALVANIZADO, FIO 12BWG, MALHA 2", LOSANGULAR, SEM REVESTIMENTO</v>
          </cell>
          <cell r="C258" t="str">
            <v>M2</v>
          </cell>
          <cell r="D258">
            <v>20.9</v>
          </cell>
        </row>
        <row r="259">
          <cell r="A259">
            <v>2313</v>
          </cell>
          <cell r="B259" t="str">
            <v>TUBO DE AÇO GALVANIZADO LEVE C/ COSTURA C/ ROSCA BSP Ø= 60,30MM (2"), E= 2,53MM, I= 6000MM NBR 5580</v>
          </cell>
          <cell r="C259" t="str">
            <v>M</v>
          </cell>
          <cell r="D259">
            <v>24.75</v>
          </cell>
        </row>
        <row r="260">
          <cell r="A260">
            <v>2315</v>
          </cell>
          <cell r="B260" t="str">
            <v>Tubo de aço galvanizado leve c/ costura c/ rosca BSP Ø = 26,9mm ( 3/4"), e = 2,25mm, l = 6000mm NBR 5580</v>
          </cell>
          <cell r="C260" t="str">
            <v>M</v>
          </cell>
          <cell r="D260">
            <v>11.8</v>
          </cell>
        </row>
        <row r="261">
          <cell r="A261">
            <v>7871</v>
          </cell>
          <cell r="B261" t="str">
            <v>PARAFUSO CABEÇA SEXTAVADA 1/2" X 7"</v>
          </cell>
          <cell r="C261" t="str">
            <v>CJ</v>
          </cell>
          <cell r="D261">
            <v>4.3099999999999996</v>
          </cell>
        </row>
        <row r="262">
          <cell r="A262">
            <v>3784</v>
          </cell>
          <cell r="B262" t="str">
            <v>PORCA SEXTAVADA 1/2"</v>
          </cell>
          <cell r="C262" t="str">
            <v>UN</v>
          </cell>
          <cell r="D262">
            <v>0.2</v>
          </cell>
        </row>
        <row r="263">
          <cell r="A263">
            <v>11700</v>
          </cell>
          <cell r="B263" t="str">
            <v>PORCA 1/2"</v>
          </cell>
          <cell r="C263" t="str">
            <v>UN</v>
          </cell>
          <cell r="D263">
            <v>3.3</v>
          </cell>
        </row>
        <row r="264">
          <cell r="A264">
            <v>54</v>
          </cell>
          <cell r="B264" t="str">
            <v>Barracão para escritório de obra porte médio s=43,56m2 com materiais novos</v>
          </cell>
          <cell r="C264" t="str">
            <v>UN</v>
          </cell>
          <cell r="D264">
            <v>13163.9</v>
          </cell>
        </row>
        <row r="265">
          <cell r="A265">
            <v>9926</v>
          </cell>
          <cell r="B265" t="str">
            <v>CERAMICA 60X60 CM, PORCELANATO, PORTOBELLO, LINHA D`AMPEZZO, AVANA OU SIMILAR</v>
          </cell>
          <cell r="C265" t="str">
            <v>M2</v>
          </cell>
          <cell r="D265">
            <v>79.760000000000005</v>
          </cell>
        </row>
        <row r="266">
          <cell r="A266">
            <v>4303</v>
          </cell>
          <cell r="B266" t="str">
            <v>ARGAMASSA INSDUSTRIALIZADA AC-III, VOTOMASSA OU SIMILAR</v>
          </cell>
          <cell r="C266" t="str">
            <v>KG</v>
          </cell>
          <cell r="D266">
            <v>1.17</v>
          </cell>
        </row>
        <row r="267">
          <cell r="A267">
            <v>1569</v>
          </cell>
          <cell r="B267" t="str">
            <v>MADEIRA MISTA SERRADA (BARROTE) 6X6CM - 0,0036 M3/M (ANGELIM, LOURO)</v>
          </cell>
          <cell r="C267" t="str">
            <v>M</v>
          </cell>
          <cell r="D267">
            <v>5.52</v>
          </cell>
        </row>
        <row r="268">
          <cell r="A268">
            <v>6995</v>
          </cell>
          <cell r="B268" t="str">
            <v>MADEIRA MISTA SERRADA (SARRAFO) 2,2 X 5,5 CM - 0,00121 M3/M</v>
          </cell>
          <cell r="C268" t="str">
            <v>M</v>
          </cell>
          <cell r="D268">
            <v>1.9</v>
          </cell>
        </row>
        <row r="269">
          <cell r="A269">
            <v>10340</v>
          </cell>
          <cell r="B269" t="str">
            <v>Laje pré-fabricada treliçada com vigota dupla para piso, h=12cm, intereixo 38cm, enchimento em bloco cerâmico h=8cm</v>
          </cell>
          <cell r="C269" t="str">
            <v>M2</v>
          </cell>
          <cell r="D269">
            <v>46.34</v>
          </cell>
        </row>
        <row r="270">
          <cell r="A270">
            <v>1905</v>
          </cell>
          <cell r="B270" t="str">
            <v>Argamassa cimento e areia traço t-3 (1:3), com aditivo vedacit ou similar- 1 saco cimento 50kg / 3 padiolas areia dim. 0,35x0,45x0,23m / 2kg aditivo vedacit - Confecção mecânica e transporte</v>
          </cell>
          <cell r="C270" t="str">
            <v>M3</v>
          </cell>
          <cell r="D270">
            <v>451.04</v>
          </cell>
        </row>
        <row r="271">
          <cell r="A271">
            <v>11323</v>
          </cell>
          <cell r="B271" t="str">
            <v>Refletor industrial de LED, 90W, lentes em policarbonato, com tensão de entrada entre 90 e 295VCA, classe de proteção IP65, tipo de LED COB, temp de cor 5000°.K, IRC &gt;70%, v. útil 40.000 horas, linha Hi-Light da Ledstar-Unicoba ou similar</v>
          </cell>
          <cell r="C271" t="str">
            <v>UN</v>
          </cell>
          <cell r="D271">
            <v>1114.6500000000001</v>
          </cell>
        </row>
        <row r="272">
          <cell r="A272">
            <v>11342</v>
          </cell>
          <cell r="B272" t="str">
            <v>Divisória Divilux (painel com vidro), e=40mm, com perfis em alumínio ou similar - fornecimento</v>
          </cell>
          <cell r="C272" t="str">
            <v>M2</v>
          </cell>
          <cell r="D272">
            <v>114.02</v>
          </cell>
        </row>
        <row r="273">
          <cell r="A273">
            <v>850</v>
          </cell>
          <cell r="B273" t="str">
            <v>Dobradiça portão 8", em latão, c/chumbador p/concreto (imab - ref. do 0964 ou similar)</v>
          </cell>
          <cell r="C273" t="str">
            <v>UN</v>
          </cell>
          <cell r="D273">
            <v>53.64</v>
          </cell>
        </row>
        <row r="274">
          <cell r="A274">
            <v>1557</v>
          </cell>
          <cell r="B274" t="str">
            <v>Mourão madeira Piqui serrada e aparelhada 13 x 13cm</v>
          </cell>
          <cell r="C274" t="str">
            <v>M</v>
          </cell>
          <cell r="D274">
            <v>181.84</v>
          </cell>
        </row>
        <row r="275">
          <cell r="A275">
            <v>1690</v>
          </cell>
          <cell r="B275" t="str">
            <v>Parafuso de metal 2 " x 12 (sextavado</v>
          </cell>
          <cell r="C275" t="str">
            <v>UN</v>
          </cell>
          <cell r="D275">
            <v>10.6</v>
          </cell>
        </row>
        <row r="276">
          <cell r="A276">
            <v>2592</v>
          </cell>
          <cell r="B276" t="str">
            <v>Faixa de madeira de lei (massaranduba) aparelhada 10 x 2,5cm (0,0025 m³/m)</v>
          </cell>
          <cell r="C276" t="str">
            <v>M</v>
          </cell>
          <cell r="D276">
            <v>48.65</v>
          </cell>
        </row>
        <row r="277">
          <cell r="A277">
            <v>1807</v>
          </cell>
          <cell r="B277" t="str">
            <v>Porta em madeira compensada canela, lisa, semi-oca - 80 x (160 a 210) x 3,5cm</v>
          </cell>
          <cell r="C277" t="str">
            <v>UN</v>
          </cell>
          <cell r="D277">
            <v>139.9</v>
          </cell>
        </row>
        <row r="278">
          <cell r="A278">
            <v>8957</v>
          </cell>
          <cell r="B278" t="str">
            <v>Dobradiça de ferro cromado 3" x 2 1/2" com aneis e parafusos</v>
          </cell>
          <cell r="C278" t="str">
            <v>UN</v>
          </cell>
          <cell r="D278">
            <v>21.36</v>
          </cell>
        </row>
        <row r="279">
          <cell r="A279">
            <v>3518</v>
          </cell>
          <cell r="B279" t="str">
            <v>Fechadura Pado, externa, linha Ecoinox, modelo Chopin, maçaneta, roseta, ref. 596-90</v>
          </cell>
          <cell r="C279" t="str">
            <v>UM</v>
          </cell>
          <cell r="D279">
            <v>182.58</v>
          </cell>
        </row>
        <row r="280">
          <cell r="A280">
            <v>261</v>
          </cell>
          <cell r="B280" t="str">
            <v>Barra quadrada de ferro 1/2" (1,27 kg/m)</v>
          </cell>
          <cell r="C280" t="str">
            <v>M</v>
          </cell>
          <cell r="D280">
            <v>6.8</v>
          </cell>
        </row>
        <row r="281">
          <cell r="A281">
            <v>3663</v>
          </cell>
          <cell r="B281" t="str">
            <v>Chapa aço fina a quente e=3,00mm, 11MSG, 24,00 kg/m2</v>
          </cell>
          <cell r="C281" t="str">
            <v>M2</v>
          </cell>
          <cell r="D281">
            <v>0.33</v>
          </cell>
        </row>
        <row r="282">
          <cell r="A282">
            <v>4437</v>
          </cell>
          <cell r="B282" t="str">
            <v>Tela ondulada fio 1,65mm malha 3/8</v>
          </cell>
          <cell r="C282" t="str">
            <v>M2</v>
          </cell>
          <cell r="D282">
            <v>40.47</v>
          </cell>
        </row>
        <row r="283">
          <cell r="A283">
            <v>7504</v>
          </cell>
          <cell r="B283" t="str">
            <v>Cantoneira de aço "L" abas iguais - 1" x 1" x 1/4" (2,22 kg/m)</v>
          </cell>
          <cell r="C283" t="str">
            <v>KG</v>
          </cell>
          <cell r="D283">
            <v>47.42</v>
          </cell>
        </row>
        <row r="284">
          <cell r="A284">
            <v>11110</v>
          </cell>
          <cell r="B284" t="str">
            <v>SINALIZAÇÃO PARA DEFICIENTES - PLACA EM BRAILLE - EM ALUMINIO FUNDIDO, DIM: 23 X 15CM</v>
          </cell>
          <cell r="C284" t="str">
            <v>UN</v>
          </cell>
          <cell r="D284">
            <v>67.400000000000006</v>
          </cell>
        </row>
        <row r="285">
          <cell r="A285">
            <v>10663</v>
          </cell>
          <cell r="B285" t="str">
            <v>Divisória Divilux (painel cego), e=40mm, com perfis em alumínio ou similar - fornecimento</v>
          </cell>
          <cell r="C285" t="str">
            <v>M2</v>
          </cell>
          <cell r="D285">
            <v>114.02</v>
          </cell>
        </row>
        <row r="286">
          <cell r="A286">
            <v>9121</v>
          </cell>
          <cell r="B286" t="str">
            <v>Filete em granito corumbá, L=6 cm e esp= 2 cm</v>
          </cell>
          <cell r="C286" t="str">
            <v>M</v>
          </cell>
          <cell r="D286">
            <v>15.44</v>
          </cell>
        </row>
      </sheetData>
      <sheetData sheetId="14"/>
      <sheetData sheetId="1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CAMENTO SINTETICO"/>
      <sheetName val="ORCAMENTO ANALITICO "/>
      <sheetName val="BDI OBRAS"/>
      <sheetName val="BDI EQUIPAMENTOS"/>
      <sheetName val="ENCARGOS SOCIAIS"/>
      <sheetName val="CURVA ABC INSUMOS"/>
      <sheetName val="CURVA QUANT"/>
      <sheetName val="CURVA SEM DUPLICATA"/>
      <sheetName val="CURVA ABC COMP"/>
      <sheetName val="CRONOGRAMA"/>
      <sheetName val="M.O."/>
      <sheetName val="SINAPI-INSUMOS"/>
      <sheetName val="SINAPI-COMPOSIÇÕES"/>
      <sheetName val="ORSE-INSUMOS"/>
      <sheetName val="COTAÇÃO"/>
    </sheetNames>
    <sheetDataSet>
      <sheetData sheetId="0"/>
      <sheetData sheetId="1"/>
      <sheetData sheetId="2"/>
      <sheetData sheetId="3"/>
      <sheetData sheetId="4"/>
      <sheetData sheetId="5"/>
      <sheetData sheetId="6"/>
      <sheetData sheetId="7"/>
      <sheetData sheetId="8"/>
      <sheetData sheetId="9"/>
      <sheetData sheetId="10">
        <row r="3">
          <cell r="A3">
            <v>88238</v>
          </cell>
          <cell r="B3" t="str">
            <v>AJUDANTE DE ARMADOR COM ENCARGOS COMPLEMENTARES</v>
          </cell>
          <cell r="C3" t="str">
            <v>H</v>
          </cell>
          <cell r="D3" t="str">
            <v>17,60</v>
          </cell>
          <cell r="E3">
            <v>6114</v>
          </cell>
          <cell r="F3">
            <v>12.31</v>
          </cell>
          <cell r="G3">
            <v>74.459999999999994</v>
          </cell>
          <cell r="H3">
            <v>21.476025999999997</v>
          </cell>
        </row>
        <row r="4">
          <cell r="A4">
            <v>88239</v>
          </cell>
          <cell r="B4" t="str">
            <v>AJUDANTE DE CARPINTEIRO COM ENCARGOS COMPLEMENTARES</v>
          </cell>
          <cell r="C4" t="str">
            <v>H</v>
          </cell>
          <cell r="D4">
            <v>16.07</v>
          </cell>
          <cell r="E4">
            <v>6114</v>
          </cell>
          <cell r="F4">
            <v>12.31</v>
          </cell>
          <cell r="G4">
            <v>74.459999999999994</v>
          </cell>
          <cell r="H4">
            <v>21.476025999999997</v>
          </cell>
        </row>
        <row r="5">
          <cell r="A5">
            <v>88240</v>
          </cell>
          <cell r="B5" t="str">
            <v>AJUDANTE DE ESTRUTURA METÁLICA COM ENCARGOS COMPLEMENTARES</v>
          </cell>
          <cell r="C5" t="str">
            <v>H</v>
          </cell>
          <cell r="D5">
            <v>12.04</v>
          </cell>
          <cell r="G5">
            <v>74.459999999999994</v>
          </cell>
        </row>
        <row r="6">
          <cell r="A6">
            <v>88241</v>
          </cell>
          <cell r="B6" t="str">
            <v>AJUDANTE DE OPERAÇÃO EM GERAL COM ENCARGOS COMPLEMENTARES</v>
          </cell>
          <cell r="C6" t="str">
            <v>H</v>
          </cell>
          <cell r="D6">
            <v>14.65</v>
          </cell>
          <cell r="G6">
            <v>74.459999999999994</v>
          </cell>
        </row>
        <row r="7">
          <cell r="A7">
            <v>88242</v>
          </cell>
          <cell r="B7" t="str">
            <v>AJUDANTE DE PEDREIRO COM ENCARGOS COMPLEMENTARES</v>
          </cell>
          <cell r="C7" t="str">
            <v>H</v>
          </cell>
          <cell r="D7">
            <v>15.7</v>
          </cell>
          <cell r="G7">
            <v>74.459999999999994</v>
          </cell>
        </row>
        <row r="8">
          <cell r="A8">
            <v>88243</v>
          </cell>
          <cell r="B8" t="str">
            <v>AJUDANTE ESPECIALIZADO COM ENCARGOS COMPLEMENTARES</v>
          </cell>
          <cell r="C8" t="str">
            <v>H</v>
          </cell>
          <cell r="D8">
            <v>14.65</v>
          </cell>
          <cell r="E8">
            <v>242</v>
          </cell>
          <cell r="F8">
            <v>10.51</v>
          </cell>
          <cell r="G8">
            <v>74.459999999999994</v>
          </cell>
          <cell r="H8">
            <v>18.335746</v>
          </cell>
        </row>
        <row r="9">
          <cell r="A9">
            <v>88245</v>
          </cell>
          <cell r="B9" t="str">
            <v>ARMADOR COM ENCARGOS COMPLEMENTARES</v>
          </cell>
          <cell r="C9" t="str">
            <v>H</v>
          </cell>
          <cell r="D9">
            <v>19.920000000000002</v>
          </cell>
          <cell r="E9">
            <v>378</v>
          </cell>
          <cell r="F9">
            <v>16.39</v>
          </cell>
          <cell r="G9">
            <v>74.459999999999994</v>
          </cell>
          <cell r="H9">
            <v>28.593994000000002</v>
          </cell>
        </row>
        <row r="10">
          <cell r="A10">
            <v>88246</v>
          </cell>
          <cell r="B10" t="str">
            <v>ASSENTADOR DE TUBOS COM ENCARGOS COMPLEMENTARES</v>
          </cell>
          <cell r="C10" t="str">
            <v>H</v>
          </cell>
          <cell r="D10">
            <v>21.27</v>
          </cell>
          <cell r="G10">
            <v>74.459999999999994</v>
          </cell>
        </row>
        <row r="11">
          <cell r="A11">
            <v>88247</v>
          </cell>
          <cell r="B11" t="str">
            <v>AUXILIAR DE ELETRICISTA COM ENCARGOS COMPLEMENTARES</v>
          </cell>
          <cell r="C11" t="str">
            <v>H</v>
          </cell>
          <cell r="D11">
            <v>16.28</v>
          </cell>
          <cell r="E11">
            <v>247</v>
          </cell>
          <cell r="F11">
            <v>12.31</v>
          </cell>
          <cell r="G11">
            <v>74.459999999999994</v>
          </cell>
          <cell r="H11">
            <v>21.476025999999997</v>
          </cell>
        </row>
        <row r="12">
          <cell r="A12">
            <v>88248</v>
          </cell>
          <cell r="B12" t="str">
            <v>AUXILIAR DE ENCANADOR OU BOMBEIRO HIDRÁULICO COM ENCARGOS COMPLEMENTAR</v>
          </cell>
          <cell r="C12" t="str">
            <v>H</v>
          </cell>
          <cell r="D12">
            <v>16.079999999999998</v>
          </cell>
          <cell r="E12">
            <v>246</v>
          </cell>
          <cell r="F12">
            <v>11.54</v>
          </cell>
          <cell r="G12">
            <v>74.459999999999994</v>
          </cell>
          <cell r="H12">
            <v>20.132683999999998</v>
          </cell>
        </row>
        <row r="13">
          <cell r="A13">
            <v>88249</v>
          </cell>
          <cell r="B13" t="str">
            <v>AUXILIAR DE LABORATÓRIO COM ENCARGOS COMPLEMENTARES</v>
          </cell>
          <cell r="C13" t="str">
            <v>H</v>
          </cell>
          <cell r="D13">
            <v>14.2</v>
          </cell>
          <cell r="E13">
            <v>245</v>
          </cell>
          <cell r="F13">
            <v>10.4</v>
          </cell>
          <cell r="G13">
            <v>74.459999999999994</v>
          </cell>
          <cell r="H13">
            <v>18.143840000000001</v>
          </cell>
        </row>
        <row r="14">
          <cell r="A14">
            <v>88250</v>
          </cell>
          <cell r="B14" t="str">
            <v>AUXILIAR DE MECÂNICO COM ENCARGOS COMPLEMENTARES</v>
          </cell>
          <cell r="C14" t="str">
            <v>H</v>
          </cell>
          <cell r="D14">
            <v>16.36</v>
          </cell>
          <cell r="G14">
            <v>74.459999999999994</v>
          </cell>
        </row>
        <row r="15">
          <cell r="A15">
            <v>88251</v>
          </cell>
          <cell r="B15" t="str">
            <v>AUXILIAR DE SERRALHEIRO COM ENCARGOS COMPLEMENTARES</v>
          </cell>
          <cell r="C15" t="str">
            <v>H</v>
          </cell>
          <cell r="D15">
            <v>15.43</v>
          </cell>
          <cell r="G15">
            <v>74.459999999999994</v>
          </cell>
        </row>
        <row r="16">
          <cell r="A16">
            <v>88252</v>
          </cell>
          <cell r="B16" t="str">
            <v>AUXILIAR DE SERVIÇOS GERAIS COM ENCARGOS COMPLEMENTARES</v>
          </cell>
          <cell r="C16" t="str">
            <v>H</v>
          </cell>
          <cell r="D16">
            <v>13.03</v>
          </cell>
          <cell r="G16">
            <v>74.459999999999994</v>
          </cell>
        </row>
        <row r="17">
          <cell r="A17">
            <v>88253</v>
          </cell>
          <cell r="B17" t="str">
            <v>AUXILIAR DE TOPÓGRAFO COM ENCARGOS COMPLEMENTARES</v>
          </cell>
          <cell r="C17" t="str">
            <v>H</v>
          </cell>
          <cell r="D17">
            <v>25.61</v>
          </cell>
          <cell r="G17">
            <v>74.459999999999994</v>
          </cell>
        </row>
        <row r="18">
          <cell r="A18">
            <v>88255</v>
          </cell>
          <cell r="B18" t="str">
            <v>AUXILIAR TÉCNICO DE ENGENHARIA COM ENCARGOS COMPLEMENTARES</v>
          </cell>
          <cell r="C18" t="str">
            <v>H</v>
          </cell>
          <cell r="D18">
            <v>31.73</v>
          </cell>
          <cell r="G18">
            <v>74.459999999999994</v>
          </cell>
        </row>
        <row r="19">
          <cell r="A19">
            <v>88256</v>
          </cell>
          <cell r="B19" t="str">
            <v>AZULEJISTA OU LADRILHISTA COM ENCARGOS COMPLEMENTARES</v>
          </cell>
          <cell r="C19" t="str">
            <v>H</v>
          </cell>
          <cell r="D19">
            <v>18.510000000000002</v>
          </cell>
          <cell r="E19">
            <v>4760</v>
          </cell>
          <cell r="F19">
            <v>14.9</v>
          </cell>
          <cell r="G19">
            <v>74.459999999999994</v>
          </cell>
          <cell r="H19">
            <v>25.994540000000001</v>
          </cell>
        </row>
        <row r="20">
          <cell r="A20">
            <v>88257</v>
          </cell>
          <cell r="B20" t="str">
            <v>BLASTER, DINAMITADOR OU CABO DE FOGO COM ENCARGOS COMPLEMENTARES</v>
          </cell>
          <cell r="C20" t="str">
            <v>H</v>
          </cell>
          <cell r="D20">
            <v>22.09</v>
          </cell>
          <cell r="G20">
            <v>74.459999999999994</v>
          </cell>
        </row>
        <row r="21">
          <cell r="A21">
            <v>88258</v>
          </cell>
          <cell r="B21" t="str">
            <v>CADASTRISTA DE USUÁRIOS COM ENCARGOS COMPLEMENTARES</v>
          </cell>
          <cell r="C21" t="str">
            <v>H</v>
          </cell>
          <cell r="D21">
            <v>23.73</v>
          </cell>
          <cell r="G21">
            <v>74.459999999999994</v>
          </cell>
        </row>
        <row r="22">
          <cell r="A22">
            <v>88259</v>
          </cell>
          <cell r="B22" t="str">
            <v>CALAFETADOR/CALAFATE COM ENCARGOS COMPLEMENTARES</v>
          </cell>
          <cell r="C22" t="str">
            <v>H</v>
          </cell>
          <cell r="D22">
            <v>18.940000000000001</v>
          </cell>
          <cell r="G22">
            <v>74.459999999999994</v>
          </cell>
        </row>
        <row r="23">
          <cell r="A23">
            <v>88260</v>
          </cell>
          <cell r="B23" t="str">
            <v>CALCETEIRO COM ENCARGOS COMPLEMENTARES</v>
          </cell>
          <cell r="C23" t="str">
            <v>H</v>
          </cell>
          <cell r="D23">
            <v>20.43</v>
          </cell>
          <cell r="G23">
            <v>74.459999999999994</v>
          </cell>
        </row>
        <row r="24">
          <cell r="A24">
            <v>88261</v>
          </cell>
          <cell r="B24" t="str">
            <v>CARPINTEIRO DE ESQUADRIA COM ENCARGOS COMPLEMENTARES</v>
          </cell>
          <cell r="C24" t="str">
            <v>H</v>
          </cell>
          <cell r="D24">
            <v>19.72</v>
          </cell>
          <cell r="E24">
            <v>1214</v>
          </cell>
          <cell r="F24">
            <v>16.149999999999999</v>
          </cell>
          <cell r="G24">
            <v>74.459999999999994</v>
          </cell>
          <cell r="H24">
            <v>28.175289999999997</v>
          </cell>
        </row>
        <row r="25">
          <cell r="A25">
            <v>88262</v>
          </cell>
          <cell r="B25" t="str">
            <v>CARPINTEIRO DE FORMAS COM ENCARGOS COMPLEMENTARES</v>
          </cell>
          <cell r="C25" t="str">
            <v>H</v>
          </cell>
          <cell r="D25">
            <v>19.920000000000002</v>
          </cell>
          <cell r="E25">
            <v>1214</v>
          </cell>
          <cell r="F25">
            <v>16.149999999999999</v>
          </cell>
          <cell r="G25">
            <v>74.459999999999994</v>
          </cell>
          <cell r="H25">
            <v>28.175289999999997</v>
          </cell>
        </row>
        <row r="26">
          <cell r="A26">
            <v>88263</v>
          </cell>
          <cell r="B26" t="str">
            <v>CAVOUQUEIRO OU OPERADOR PERFURATRIZ/ROMPEDOR COM ENCARGOS COMPLEMENTAR</v>
          </cell>
          <cell r="C26" t="str">
            <v>H</v>
          </cell>
          <cell r="D26">
            <v>17.170000000000002</v>
          </cell>
          <cell r="G26">
            <v>74.459999999999994</v>
          </cell>
        </row>
        <row r="27">
          <cell r="A27">
            <v>88264</v>
          </cell>
          <cell r="B27" t="str">
            <v>ELETRICISTA COM ENCARGOS COMPLEMENTARES</v>
          </cell>
          <cell r="C27" t="str">
            <v>H</v>
          </cell>
          <cell r="D27">
            <v>20.239999999999998</v>
          </cell>
          <cell r="E27">
            <v>2436</v>
          </cell>
          <cell r="F27">
            <v>16.39</v>
          </cell>
          <cell r="G27">
            <v>74.459999999999994</v>
          </cell>
          <cell r="H27">
            <v>28.593994000000002</v>
          </cell>
        </row>
        <row r="28">
          <cell r="A28">
            <v>88265</v>
          </cell>
          <cell r="B28" t="str">
            <v>ELETRICISTA INDUSTRIAL COM ENCARGOS COMPLEMENTARES</v>
          </cell>
          <cell r="C28" t="str">
            <v>H</v>
          </cell>
          <cell r="D28">
            <v>24.8</v>
          </cell>
          <cell r="G28">
            <v>74.459999999999994</v>
          </cell>
        </row>
        <row r="29">
          <cell r="A29">
            <v>88266</v>
          </cell>
          <cell r="B29" t="str">
            <v>ELETROTÉCNICO COM ENCARGOS COMPLEMENTARES</v>
          </cell>
          <cell r="C29" t="str">
            <v>H</v>
          </cell>
          <cell r="D29">
            <v>28.57</v>
          </cell>
          <cell r="G29">
            <v>74.459999999999994</v>
          </cell>
        </row>
        <row r="30">
          <cell r="A30">
            <v>88267</v>
          </cell>
          <cell r="B30" t="str">
            <v>ENCANADOR OU BOMBEIRO HIDRÁULICO COM ENCARGOS COMPLEMENTARES</v>
          </cell>
          <cell r="C30" t="str">
            <v>H</v>
          </cell>
          <cell r="D30">
            <v>19.98</v>
          </cell>
          <cell r="E30">
            <v>2696</v>
          </cell>
          <cell r="F30">
            <v>16.39</v>
          </cell>
          <cell r="G30">
            <v>74.459999999999994</v>
          </cell>
          <cell r="H30">
            <v>28.593994000000002</v>
          </cell>
        </row>
        <row r="31">
          <cell r="A31">
            <v>88268</v>
          </cell>
          <cell r="B31" t="str">
            <v>ESTUCADOR COM ENCARGOS COMPLEMENTARES</v>
          </cell>
          <cell r="C31" t="str">
            <v>H</v>
          </cell>
          <cell r="D31">
            <v>18.059999999999999</v>
          </cell>
          <cell r="G31">
            <v>74.459999999999994</v>
          </cell>
        </row>
        <row r="32">
          <cell r="A32">
            <v>88269</v>
          </cell>
          <cell r="B32" t="str">
            <v>GESSEIRO COM ENCARGOS COMPLEMENTARES</v>
          </cell>
          <cell r="C32" t="str">
            <v>H</v>
          </cell>
          <cell r="D32">
            <v>18.059999999999999</v>
          </cell>
          <cell r="E32">
            <v>12872</v>
          </cell>
          <cell r="F32">
            <v>14.46</v>
          </cell>
          <cell r="G32">
            <v>74.459999999999994</v>
          </cell>
          <cell r="H32">
            <v>25.226915999999999</v>
          </cell>
        </row>
        <row r="33">
          <cell r="A33">
            <v>88270</v>
          </cell>
          <cell r="B33" t="str">
            <v>IMPERMEABILIZADOR COM ENCARGOS COMPLEMENTARES</v>
          </cell>
          <cell r="C33" t="str">
            <v>H</v>
          </cell>
          <cell r="D33">
            <v>20.82</v>
          </cell>
          <cell r="G33">
            <v>74.459999999999994</v>
          </cell>
        </row>
        <row r="34">
          <cell r="A34">
            <v>88272</v>
          </cell>
          <cell r="B34" t="str">
            <v>MACARIQUEIRO COM ENCARGOS COMPLEMENTARES</v>
          </cell>
          <cell r="C34" t="str">
            <v>H</v>
          </cell>
          <cell r="D34">
            <v>27.06</v>
          </cell>
          <cell r="G34">
            <v>74.459999999999994</v>
          </cell>
        </row>
        <row r="35">
          <cell r="A35">
            <v>88273</v>
          </cell>
          <cell r="B35" t="str">
            <v>MARCENEIRO COM ENCARGOS COMPLEMENTARES</v>
          </cell>
          <cell r="C35" t="str">
            <v>H</v>
          </cell>
          <cell r="D35">
            <v>18.36</v>
          </cell>
          <cell r="G35">
            <v>74.459999999999994</v>
          </cell>
        </row>
        <row r="36">
          <cell r="A36">
            <v>88274</v>
          </cell>
          <cell r="B36" t="str">
            <v>MARMORISTA/GRANITEIRO COM ENCARGOS COMPLEMENTARES</v>
          </cell>
          <cell r="C36" t="str">
            <v>H</v>
          </cell>
          <cell r="D36">
            <v>19.03</v>
          </cell>
          <cell r="G36">
            <v>74.459999999999994</v>
          </cell>
        </row>
        <row r="37">
          <cell r="A37">
            <v>88275</v>
          </cell>
          <cell r="B37" t="str">
            <v>MECÃNICO DE EQUIPAMENTOS PESADOS COM ENCARGOS COMPLEMENTARES</v>
          </cell>
          <cell r="C37" t="str">
            <v>H</v>
          </cell>
          <cell r="D37">
            <v>26.88</v>
          </cell>
          <cell r="G37">
            <v>74.459999999999994</v>
          </cell>
        </row>
        <row r="38">
          <cell r="A38">
            <v>88277</v>
          </cell>
          <cell r="B38" t="str">
            <v>MONTADOR (TUBO AÇO/EQUIPAMENTOS) COM ENCARGOS COMPLEMENTARES</v>
          </cell>
          <cell r="C38" t="str">
            <v>H</v>
          </cell>
          <cell r="D38">
            <v>21.27</v>
          </cell>
          <cell r="G38">
            <v>74.459999999999994</v>
          </cell>
        </row>
        <row r="39">
          <cell r="A39">
            <v>88278</v>
          </cell>
          <cell r="B39" t="str">
            <v>MONTADOR DE ESTRUTURA METÁLICA COM ENCARGOS COMPLEMENTARES</v>
          </cell>
          <cell r="C39" t="str">
            <v>H</v>
          </cell>
          <cell r="D39">
            <v>16.47</v>
          </cell>
          <cell r="G39">
            <v>74.459999999999994</v>
          </cell>
        </row>
        <row r="40">
          <cell r="A40">
            <v>88279</v>
          </cell>
          <cell r="B40" t="str">
            <v>MONTADOR ELETROMECÃNICO COM ENCARGOS COMPLEMENTARES</v>
          </cell>
          <cell r="C40" t="str">
            <v>H</v>
          </cell>
          <cell r="D40">
            <v>25.9</v>
          </cell>
          <cell r="G40">
            <v>74.459999999999994</v>
          </cell>
        </row>
        <row r="41">
          <cell r="A41">
            <v>88281</v>
          </cell>
          <cell r="B41" t="str">
            <v>MOTORISTA DE BASCULANTE COM ENCARGOS COMPLEMENTARES</v>
          </cell>
          <cell r="C41" t="str">
            <v>H</v>
          </cell>
          <cell r="D41">
            <v>20.41</v>
          </cell>
          <cell r="G41">
            <v>74.459999999999994</v>
          </cell>
        </row>
        <row r="42">
          <cell r="A42">
            <v>88282</v>
          </cell>
          <cell r="B42" t="str">
            <v>MOTORISTA DE CAMINHÃO COM ENCARGOS COMPLEMENTARES</v>
          </cell>
          <cell r="C42" t="str">
            <v>H</v>
          </cell>
          <cell r="D42">
            <v>20.41</v>
          </cell>
          <cell r="G42">
            <v>74.459999999999994</v>
          </cell>
        </row>
        <row r="43">
          <cell r="A43">
            <v>88283</v>
          </cell>
          <cell r="B43" t="str">
            <v>MOTORISTA DE CAMINHÃO E CARRETA COM ENCARGOS COMPLEMENTARES</v>
          </cell>
          <cell r="C43" t="str">
            <v>H</v>
          </cell>
          <cell r="D43">
            <v>20.43</v>
          </cell>
          <cell r="G43">
            <v>74.459999999999994</v>
          </cell>
        </row>
        <row r="44">
          <cell r="A44">
            <v>88284</v>
          </cell>
          <cell r="B44" t="str">
            <v>MOTORISTA DE VEIÍCULO LEVE COM ENCARGOS COMPLEMENTARES</v>
          </cell>
          <cell r="C44" t="str">
            <v>H</v>
          </cell>
          <cell r="D44">
            <v>19.079999999999998</v>
          </cell>
          <cell r="G44">
            <v>74.459999999999994</v>
          </cell>
        </row>
        <row r="45">
          <cell r="A45">
            <v>88285</v>
          </cell>
          <cell r="B45" t="str">
            <v>MOTORISTA DE VEÍCULO PESADO COM ENCARGOS COMPLEMENTARES</v>
          </cell>
          <cell r="C45" t="str">
            <v>H</v>
          </cell>
          <cell r="D45">
            <v>20.43</v>
          </cell>
          <cell r="G45">
            <v>74.459999999999994</v>
          </cell>
        </row>
        <row r="46">
          <cell r="A46">
            <v>88286</v>
          </cell>
          <cell r="B46" t="str">
            <v>MOTORISTA OPERADOR DE MUNCK COM ENCARGOS COMPLEMENTARES</v>
          </cell>
          <cell r="C46" t="str">
            <v>H</v>
          </cell>
          <cell r="D46">
            <v>22.23</v>
          </cell>
          <cell r="G46">
            <v>74.459999999999994</v>
          </cell>
        </row>
        <row r="47">
          <cell r="A47">
            <v>88288</v>
          </cell>
          <cell r="B47" t="str">
            <v>NIVELADOR COM ENCARGOS COMPLEMENTARES</v>
          </cell>
          <cell r="C47" t="str">
            <v>H</v>
          </cell>
          <cell r="D47">
            <v>27.31</v>
          </cell>
          <cell r="G47">
            <v>74.459999999999994</v>
          </cell>
        </row>
        <row r="48">
          <cell r="A48">
            <v>88290</v>
          </cell>
          <cell r="B48" t="str">
            <v>OPERADOR DE ACABADORA COM ENCARGOS COMPLEMENTARES</v>
          </cell>
          <cell r="C48" t="str">
            <v>H</v>
          </cell>
          <cell r="D48">
            <v>21.28</v>
          </cell>
          <cell r="G48">
            <v>74.459999999999994</v>
          </cell>
        </row>
        <row r="49">
          <cell r="A49">
            <v>88291</v>
          </cell>
          <cell r="B49" t="str">
            <v>OPERADOR DE BETONEIRA (CAMINHÃO) COM ENCARGOS COMPLEMENTARES</v>
          </cell>
          <cell r="C49" t="str">
            <v>H</v>
          </cell>
          <cell r="D49">
            <v>22.28</v>
          </cell>
          <cell r="G49">
            <v>74.459999999999994</v>
          </cell>
        </row>
        <row r="50">
          <cell r="A50">
            <v>88292</v>
          </cell>
          <cell r="B50" t="str">
            <v>OPERADOR DE COMPRESSOR OU COMPRESSORISTA COM ENCARGOS COMPLEMENTARES</v>
          </cell>
          <cell r="C50" t="str">
            <v>H</v>
          </cell>
          <cell r="D50">
            <v>16.13</v>
          </cell>
          <cell r="G50">
            <v>74.459999999999994</v>
          </cell>
        </row>
        <row r="51">
          <cell r="A51">
            <v>88293</v>
          </cell>
          <cell r="B51" t="str">
            <v>OPERADOR DE DEMARCADORA DE FAIXAS COM ENCARGOS COMPLEMENTARES</v>
          </cell>
          <cell r="C51" t="str">
            <v>H</v>
          </cell>
          <cell r="D51">
            <v>22.96</v>
          </cell>
          <cell r="G51">
            <v>74.459999999999994</v>
          </cell>
        </row>
        <row r="52">
          <cell r="A52">
            <v>88294</v>
          </cell>
          <cell r="B52" t="str">
            <v>OPERADOR DE ESCAVADEIRA COM ENCARGOS COMPLEMENTARES</v>
          </cell>
          <cell r="C52" t="str">
            <v>H</v>
          </cell>
          <cell r="D52">
            <v>24.49</v>
          </cell>
          <cell r="G52">
            <v>74.459999999999994</v>
          </cell>
        </row>
        <row r="53">
          <cell r="A53">
            <v>88295</v>
          </cell>
          <cell r="B53" t="str">
            <v>OPERADOR DE GUINCHO COM ENCARGOS COMPLEMENTARES</v>
          </cell>
          <cell r="C53" t="str">
            <v>H</v>
          </cell>
          <cell r="D53">
            <v>15.25</v>
          </cell>
          <cell r="G53">
            <v>74.459999999999994</v>
          </cell>
        </row>
        <row r="54">
          <cell r="A54">
            <v>88296</v>
          </cell>
          <cell r="B54" t="str">
            <v>OPERADOR DE GUINDASTE COM ENCARGOS COMPLEMENTARES</v>
          </cell>
          <cell r="C54" t="str">
            <v>H</v>
          </cell>
          <cell r="D54">
            <v>27.84</v>
          </cell>
          <cell r="G54">
            <v>74.459999999999994</v>
          </cell>
        </row>
        <row r="55">
          <cell r="A55">
            <v>88297</v>
          </cell>
          <cell r="B55" t="str">
            <v>OPERADOR DE MÁQUINAS E EQUIPAMENTOS COM ENCARGOS COMPLEMENTARES</v>
          </cell>
          <cell r="C55" t="str">
            <v>H</v>
          </cell>
          <cell r="D55">
            <v>21.14</v>
          </cell>
          <cell r="G55">
            <v>74.459999999999994</v>
          </cell>
        </row>
        <row r="56">
          <cell r="A56">
            <v>88298</v>
          </cell>
          <cell r="B56" t="str">
            <v>OPERADOR DE MARTELETE OU MARTELETEIRO COM ENCARGOS COMPLEMENTARES</v>
          </cell>
          <cell r="C56" t="str">
            <v>H</v>
          </cell>
          <cell r="D56">
            <v>15.25</v>
          </cell>
          <cell r="G56">
            <v>74.459999999999994</v>
          </cell>
        </row>
        <row r="57">
          <cell r="A57">
            <v>88299</v>
          </cell>
          <cell r="B57" t="str">
            <v>OPERADOR DE MOTO-ESCREIPER COM ENCARGOS COMPLEMENTARES</v>
          </cell>
          <cell r="C57" t="str">
            <v>H</v>
          </cell>
          <cell r="D57">
            <v>30.86</v>
          </cell>
          <cell r="G57">
            <v>74.459999999999994</v>
          </cell>
        </row>
        <row r="58">
          <cell r="A58">
            <v>88300</v>
          </cell>
          <cell r="B58" t="str">
            <v>OPERADOR DE MOTONIVELADORA COM ENCARGOS COMPLEMENTARES</v>
          </cell>
          <cell r="C58" t="str">
            <v>H</v>
          </cell>
          <cell r="D58">
            <v>30.86</v>
          </cell>
          <cell r="G58">
            <v>74.459999999999994</v>
          </cell>
        </row>
        <row r="59">
          <cell r="A59">
            <v>88301</v>
          </cell>
          <cell r="B59" t="str">
            <v>OPERADOR DE PÁ CARREGADEIRA COM ENCARGOS COMPLEMENTARES</v>
          </cell>
          <cell r="C59" t="str">
            <v>H</v>
          </cell>
          <cell r="D59">
            <v>23.18</v>
          </cell>
          <cell r="G59">
            <v>74.459999999999994</v>
          </cell>
        </row>
        <row r="60">
          <cell r="A60">
            <v>88302</v>
          </cell>
          <cell r="B60" t="str">
            <v>OPERADOR DE PAVIMENTADORA COM ENCARGOS COMPLEMENTARES</v>
          </cell>
          <cell r="C60" t="str">
            <v>H</v>
          </cell>
          <cell r="D60">
            <v>22.96</v>
          </cell>
          <cell r="G60">
            <v>74.459999999999994</v>
          </cell>
        </row>
        <row r="61">
          <cell r="A61">
            <v>88303</v>
          </cell>
          <cell r="B61" t="str">
            <v>OPERADOR DE ROLO COMPACTADOR COM ENCARGOS COMPLEMENTARES</v>
          </cell>
          <cell r="C61" t="str">
            <v>H</v>
          </cell>
          <cell r="D61">
            <v>20.51</v>
          </cell>
          <cell r="G61">
            <v>74.459999999999994</v>
          </cell>
        </row>
        <row r="62">
          <cell r="A62">
            <v>88304</v>
          </cell>
          <cell r="B62" t="str">
            <v>OPERADOR DE USINA DE ASFALTO, DE SOLOS OU DE CONCRETO COM ENCARGOS COM</v>
          </cell>
          <cell r="C62" t="str">
            <v>H</v>
          </cell>
          <cell r="D62">
            <v>21.28</v>
          </cell>
          <cell r="G62">
            <v>74.459999999999994</v>
          </cell>
        </row>
        <row r="63">
          <cell r="A63">
            <v>88306</v>
          </cell>
          <cell r="B63" t="str">
            <v>OPERADOR JATO DE AREIA OU JATISTA COM ENCARGOS COMPLEMENTARES</v>
          </cell>
          <cell r="C63" t="str">
            <v>H</v>
          </cell>
          <cell r="D63">
            <v>16.059999999999999</v>
          </cell>
          <cell r="G63">
            <v>74.459999999999994</v>
          </cell>
        </row>
        <row r="64">
          <cell r="A64">
            <v>88307</v>
          </cell>
          <cell r="B64" t="str">
            <v>OPERADOR PARA BATE ESTACAS COM ENCARGOS COMPLEMENTARES</v>
          </cell>
          <cell r="C64" t="str">
            <v>H</v>
          </cell>
          <cell r="D64">
            <v>18.23</v>
          </cell>
          <cell r="G64">
            <v>74.459999999999994</v>
          </cell>
        </row>
        <row r="65">
          <cell r="A65">
            <v>88308</v>
          </cell>
          <cell r="B65" t="str">
            <v>PASTILHEIRO COM ENCARGOS COMPLEMENTARES</v>
          </cell>
          <cell r="C65" t="str">
            <v>H</v>
          </cell>
          <cell r="D65">
            <v>23.16</v>
          </cell>
          <cell r="G65">
            <v>74.459999999999994</v>
          </cell>
        </row>
        <row r="66">
          <cell r="A66">
            <v>88309</v>
          </cell>
          <cell r="B66" t="str">
            <v>PEDREIRO COM ENCARGOS COMPLEMENTARES</v>
          </cell>
          <cell r="C66" t="str">
            <v>H</v>
          </cell>
          <cell r="D66">
            <v>20.02</v>
          </cell>
          <cell r="E66">
            <v>4750</v>
          </cell>
          <cell r="F66">
            <v>15.39</v>
          </cell>
          <cell r="G66">
            <v>74.459999999999994</v>
          </cell>
          <cell r="H66">
            <v>26.849394</v>
          </cell>
        </row>
        <row r="67">
          <cell r="A67">
            <v>88310</v>
          </cell>
          <cell r="B67" t="str">
            <v>PINTOR COM ENCARGOS COMPLEMENTARES</v>
          </cell>
          <cell r="C67" t="str">
            <v>H</v>
          </cell>
          <cell r="D67">
            <v>19.940000000000001</v>
          </cell>
          <cell r="E67">
            <v>4783</v>
          </cell>
          <cell r="F67">
            <v>16.39</v>
          </cell>
          <cell r="G67">
            <v>74.459999999999994</v>
          </cell>
          <cell r="H67">
            <v>28.593994000000002</v>
          </cell>
        </row>
        <row r="68">
          <cell r="A68">
            <v>88311</v>
          </cell>
          <cell r="B68" t="str">
            <v>PINTOR DE LETREIROS COM ENCARGOS COMPLEMENTARES</v>
          </cell>
          <cell r="C68" t="str">
            <v>H</v>
          </cell>
          <cell r="D68">
            <v>20.81</v>
          </cell>
          <cell r="G68">
            <v>74.459999999999994</v>
          </cell>
        </row>
        <row r="69">
          <cell r="A69">
            <v>88312</v>
          </cell>
          <cell r="B69" t="str">
            <v>PINTOR PARA TINTA EPÓXI COM ENCARGOS COMPLEMENTARES</v>
          </cell>
          <cell r="C69" t="str">
            <v>H</v>
          </cell>
          <cell r="D69">
            <v>22.89</v>
          </cell>
          <cell r="G69">
            <v>74.459999999999994</v>
          </cell>
        </row>
        <row r="70">
          <cell r="A70">
            <v>88313</v>
          </cell>
          <cell r="B70" t="str">
            <v>POCEIRO COM ENCARGOS COMPLEMENTARES</v>
          </cell>
          <cell r="C70" t="str">
            <v>H</v>
          </cell>
          <cell r="D70">
            <v>29.64</v>
          </cell>
          <cell r="G70">
            <v>74.459999999999994</v>
          </cell>
        </row>
        <row r="71">
          <cell r="A71">
            <v>88314</v>
          </cell>
          <cell r="B71" t="str">
            <v>RASTELEIRO COM ENCARGOS COMPLEMENTARES</v>
          </cell>
          <cell r="C71" t="str">
            <v>H</v>
          </cell>
          <cell r="D71">
            <v>12.5</v>
          </cell>
          <cell r="G71">
            <v>74.459999999999994</v>
          </cell>
        </row>
        <row r="72">
          <cell r="A72">
            <v>88315</v>
          </cell>
          <cell r="B72" t="str">
            <v>SERRALHEIRO COM ENCARGOS COMPLEMENTARES</v>
          </cell>
          <cell r="C72" t="str">
            <v>H</v>
          </cell>
          <cell r="D72">
            <v>19.059999999999999</v>
          </cell>
          <cell r="E72">
            <v>6110</v>
          </cell>
          <cell r="F72">
            <v>15.47</v>
          </cell>
          <cell r="G72">
            <v>74.459999999999994</v>
          </cell>
          <cell r="H72">
            <v>26.988962000000001</v>
          </cell>
        </row>
        <row r="73">
          <cell r="A73">
            <v>88316</v>
          </cell>
          <cell r="B73" t="str">
            <v>SERVENTE COM ENCARGOS COMPLEMENTARES</v>
          </cell>
          <cell r="C73" t="str">
            <v>H</v>
          </cell>
          <cell r="D73">
            <v>13.9</v>
          </cell>
          <cell r="E73">
            <v>6111</v>
          </cell>
          <cell r="F73">
            <v>9.67</v>
          </cell>
          <cell r="G73">
            <v>74.459999999999994</v>
          </cell>
          <cell r="H73">
            <v>16.870282</v>
          </cell>
        </row>
        <row r="74">
          <cell r="A74">
            <v>88317</v>
          </cell>
          <cell r="B74" t="str">
            <v>SOLDADOR COM ENCARGOS COMPLEMENTARES</v>
          </cell>
          <cell r="C74" t="str">
            <v>H</v>
          </cell>
          <cell r="D74">
            <v>31.91</v>
          </cell>
          <cell r="G74">
            <v>74.459999999999994</v>
          </cell>
        </row>
        <row r="75">
          <cell r="A75">
            <v>88318</v>
          </cell>
          <cell r="B75" t="str">
            <v>SOLDADOR A (PARA SOLDA A SER TESTADA COM RAIOS "X") COM ENCARGOS COMPL</v>
          </cell>
          <cell r="C75" t="str">
            <v>H</v>
          </cell>
          <cell r="D75">
            <v>34.43</v>
          </cell>
          <cell r="G75">
            <v>74.459999999999994</v>
          </cell>
        </row>
        <row r="76">
          <cell r="A76">
            <v>88319</v>
          </cell>
          <cell r="B76" t="str">
            <v>TECNICO EM SONDAGEM COM ENCARGOS COMPLEMENTARES</v>
          </cell>
          <cell r="C76" t="str">
            <v>H</v>
          </cell>
          <cell r="D76">
            <v>37.590000000000003</v>
          </cell>
          <cell r="G76">
            <v>74.459999999999994</v>
          </cell>
        </row>
        <row r="77">
          <cell r="A77">
            <v>88320</v>
          </cell>
          <cell r="B77" t="str">
            <v>TAQUEADOR OU TAQUEIRO COM ENCARGOS COMPLEMENTARES</v>
          </cell>
          <cell r="C77" t="str">
            <v>H</v>
          </cell>
          <cell r="D77">
            <v>17.100000000000001</v>
          </cell>
          <cell r="G77">
            <v>74.459999999999994</v>
          </cell>
        </row>
        <row r="78">
          <cell r="A78">
            <v>88321</v>
          </cell>
          <cell r="B78" t="str">
            <v>TÉCNICO DE LABORATÓRIO COM ENCARGOS COMPLEMENTARES</v>
          </cell>
          <cell r="C78" t="str">
            <v>H</v>
          </cell>
          <cell r="D78">
            <v>42.95</v>
          </cell>
          <cell r="G78">
            <v>74.459999999999994</v>
          </cell>
        </row>
        <row r="79">
          <cell r="A79">
            <v>88322</v>
          </cell>
          <cell r="B79" t="str">
            <v>TÉCNICO DE SONDAGEM COM ENCARGOS COMPLEMENTARES</v>
          </cell>
          <cell r="C79" t="str">
            <v>H</v>
          </cell>
          <cell r="D79">
            <v>50.82</v>
          </cell>
          <cell r="G79">
            <v>74.459999999999994</v>
          </cell>
        </row>
        <row r="80">
          <cell r="A80">
            <v>88323</v>
          </cell>
          <cell r="B80" t="str">
            <v>TELHADISTA COM ENCARGOS COMPLEMENTARES</v>
          </cell>
          <cell r="C80" t="str">
            <v>H</v>
          </cell>
          <cell r="D80">
            <v>17.82</v>
          </cell>
          <cell r="E80">
            <v>12869</v>
          </cell>
          <cell r="F80">
            <v>14.15</v>
          </cell>
          <cell r="G80">
            <v>74.459999999999994</v>
          </cell>
          <cell r="H80">
            <v>24.68609</v>
          </cell>
        </row>
        <row r="81">
          <cell r="A81">
            <v>88324</v>
          </cell>
          <cell r="B81" t="str">
            <v>TRATORISTA COM ENCARGOS COMPLEMENTARES</v>
          </cell>
          <cell r="C81" t="str">
            <v>H</v>
          </cell>
          <cell r="D81">
            <v>22.6</v>
          </cell>
          <cell r="G81">
            <v>74.459999999999994</v>
          </cell>
        </row>
        <row r="82">
          <cell r="A82">
            <v>88325</v>
          </cell>
          <cell r="B82" t="str">
            <v>VIDRACEIRO COM ENCARGOS COMPLEMENTARES</v>
          </cell>
          <cell r="C82" t="str">
            <v>H</v>
          </cell>
          <cell r="D82">
            <v>17.78</v>
          </cell>
          <cell r="E82">
            <v>10489</v>
          </cell>
          <cell r="F82">
            <v>14.13</v>
          </cell>
          <cell r="G82">
            <v>74.459999999999994</v>
          </cell>
          <cell r="H82">
            <v>24.651198000000001</v>
          </cell>
        </row>
        <row r="83">
          <cell r="A83">
            <v>88326</v>
          </cell>
          <cell r="B83" t="str">
            <v>VIGIA NOTURNO COM ENCARGOS COMPLEMENTARES</v>
          </cell>
          <cell r="C83" t="str">
            <v>H</v>
          </cell>
          <cell r="D83">
            <v>25.28</v>
          </cell>
          <cell r="G83">
            <v>74.459999999999994</v>
          </cell>
        </row>
        <row r="84">
          <cell r="A84">
            <v>88377</v>
          </cell>
          <cell r="B84" t="str">
            <v>OPERADOR DE BETONEIRA ESTACIONÁRIA/MISTURADOR COM ENCARGOS COMPLEMENTA</v>
          </cell>
          <cell r="C84" t="str">
            <v>H</v>
          </cell>
          <cell r="D84">
            <v>14.23</v>
          </cell>
          <cell r="E84">
            <v>37623</v>
          </cell>
          <cell r="F84">
            <v>11.78</v>
          </cell>
          <cell r="G84">
            <v>74.459999999999994</v>
          </cell>
          <cell r="H84">
            <v>20.551387999999996</v>
          </cell>
        </row>
        <row r="85">
          <cell r="A85">
            <v>88441</v>
          </cell>
          <cell r="B85" t="str">
            <v>JARDINEIRO COM ENCARGOS COMPLEMENTARES</v>
          </cell>
          <cell r="C85" t="str">
            <v>H</v>
          </cell>
          <cell r="D85">
            <v>16.07</v>
          </cell>
          <cell r="G85">
            <v>74.459999999999994</v>
          </cell>
        </row>
        <row r="86">
          <cell r="A86">
            <v>88597</v>
          </cell>
          <cell r="B86" t="str">
            <v>DESENHISTA DETALHISTA COM ENCARGOS COMPLEMENTARES</v>
          </cell>
          <cell r="C86" t="str">
            <v>H</v>
          </cell>
          <cell r="D86">
            <v>20.61</v>
          </cell>
          <cell r="G86">
            <v>74.459999999999994</v>
          </cell>
        </row>
        <row r="87">
          <cell r="A87">
            <v>90766</v>
          </cell>
          <cell r="B87" t="str">
            <v>ALMOXARIFE COM ENCARGOS COMPLEMENTARES</v>
          </cell>
          <cell r="C87" t="str">
            <v>H</v>
          </cell>
          <cell r="D87">
            <v>25.21</v>
          </cell>
          <cell r="G87">
            <v>74.459999999999994</v>
          </cell>
        </row>
        <row r="88">
          <cell r="A88">
            <v>90767</v>
          </cell>
          <cell r="B88" t="str">
            <v>APONTADOR OU APROPRIADOR COM ENCARGOS COMPLEMENTARES</v>
          </cell>
          <cell r="C88" t="str">
            <v>H</v>
          </cell>
          <cell r="D88">
            <v>24.24</v>
          </cell>
          <cell r="G88">
            <v>74.459999999999994</v>
          </cell>
        </row>
        <row r="89">
          <cell r="A89">
            <v>90768</v>
          </cell>
          <cell r="B89" t="str">
            <v>ARQUITETO DE OBRA JUNIOR COM ENCARGOS COMPLEMENTARES</v>
          </cell>
          <cell r="C89" t="str">
            <v>H</v>
          </cell>
          <cell r="D89">
            <v>80.47</v>
          </cell>
          <cell r="G89">
            <v>74.459999999999994</v>
          </cell>
        </row>
        <row r="90">
          <cell r="A90">
            <v>90769</v>
          </cell>
          <cell r="B90" t="str">
            <v>ARQUITETO DE OBRA PLENO COM ENCARGOS COMPLEMENTARES</v>
          </cell>
          <cell r="C90" t="str">
            <v>H</v>
          </cell>
          <cell r="D90">
            <v>92.3</v>
          </cell>
          <cell r="G90">
            <v>74.459999999999994</v>
          </cell>
        </row>
        <row r="91">
          <cell r="A91">
            <v>90770</v>
          </cell>
          <cell r="B91" t="str">
            <v>ARQUITETO DE OBRA SENIOR COM ENCARGOS COMPLEMENTARES</v>
          </cell>
          <cell r="C91" t="str">
            <v>H</v>
          </cell>
          <cell r="D91">
            <v>109.26</v>
          </cell>
          <cell r="G91">
            <v>74.459999999999994</v>
          </cell>
        </row>
        <row r="92">
          <cell r="A92">
            <v>90771</v>
          </cell>
          <cell r="B92" t="str">
            <v>AUXILIAR DE DESENHISTA COM ENCARGOS COMPLEMENTARES</v>
          </cell>
          <cell r="C92" t="str">
            <v>H</v>
          </cell>
          <cell r="D92">
            <v>17.29</v>
          </cell>
          <cell r="G92">
            <v>74.459999999999994</v>
          </cell>
        </row>
        <row r="93">
          <cell r="A93">
            <v>90772</v>
          </cell>
          <cell r="B93" t="str">
            <v>AUXILIAR DE ESCRITORIO COM ENCARGOS COMPLEMENTARES</v>
          </cell>
          <cell r="C93" t="str">
            <v>H</v>
          </cell>
          <cell r="D93">
            <v>18.05</v>
          </cell>
          <cell r="G93">
            <v>74.459999999999994</v>
          </cell>
        </row>
        <row r="94">
          <cell r="A94">
            <v>90773</v>
          </cell>
          <cell r="B94" t="str">
            <v>DESENHISTA COPISTA COM ENCARGOS COMPLEMENTARES</v>
          </cell>
          <cell r="C94" t="str">
            <v>H</v>
          </cell>
          <cell r="D94">
            <v>17.47</v>
          </cell>
          <cell r="G94">
            <v>74.459999999999994</v>
          </cell>
        </row>
        <row r="95">
          <cell r="A95">
            <v>90775</v>
          </cell>
          <cell r="B95" t="str">
            <v>DESENHISTA PROJETISTA COM ENCARGOS COMPLEMENTARES</v>
          </cell>
          <cell r="C95" t="str">
            <v>H</v>
          </cell>
          <cell r="D95">
            <v>26.6</v>
          </cell>
          <cell r="G95">
            <v>74.459999999999994</v>
          </cell>
        </row>
        <row r="96">
          <cell r="A96">
            <v>90776</v>
          </cell>
          <cell r="B96" t="str">
            <v>ENCARREGADO GERAL COM ENCARGOS COMPLEMENTARES</v>
          </cell>
          <cell r="C96" t="str">
            <v>H</v>
          </cell>
          <cell r="D96">
            <v>27.17</v>
          </cell>
          <cell r="G96">
            <v>74.459999999999994</v>
          </cell>
        </row>
        <row r="97">
          <cell r="A97">
            <v>90777</v>
          </cell>
          <cell r="B97" t="str">
            <v>ENGENHEIRO CIVIL DE OBRA JUNIOR COM ENCARGOS COMPLEMENTARES</v>
          </cell>
          <cell r="C97" t="str">
            <v>H</v>
          </cell>
          <cell r="D97">
            <v>85.58</v>
          </cell>
          <cell r="G97">
            <v>74.459999999999994</v>
          </cell>
        </row>
        <row r="98">
          <cell r="A98">
            <v>90778</v>
          </cell>
          <cell r="B98" t="str">
            <v>ENGENHEIRO CIVIL DE OBRA PLENO COM ENCARGOS COMPLEMENTARES</v>
          </cell>
          <cell r="C98" t="str">
            <v>H</v>
          </cell>
          <cell r="D98">
            <v>107.65</v>
          </cell>
          <cell r="G98">
            <v>74.459999999999994</v>
          </cell>
        </row>
        <row r="99">
          <cell r="A99">
            <v>90779</v>
          </cell>
          <cell r="B99" t="str">
            <v>ENGENHEIRO CIVIL DE OBRA SENIOR COM ENCARGOS COMPLEMENTARES</v>
          </cell>
          <cell r="C99" t="str">
            <v>H</v>
          </cell>
          <cell r="D99">
            <v>141.27000000000001</v>
          </cell>
          <cell r="G99">
            <v>74.459999999999994</v>
          </cell>
        </row>
        <row r="100">
          <cell r="A100">
            <v>90780</v>
          </cell>
          <cell r="B100" t="str">
            <v>MESTRE DE OBRAS COM ENCARGOS COMPLEMENTARES</v>
          </cell>
          <cell r="C100" t="str">
            <v>H</v>
          </cell>
          <cell r="D100">
            <v>40.54</v>
          </cell>
          <cell r="G100">
            <v>74.459999999999994</v>
          </cell>
        </row>
        <row r="101">
          <cell r="A101">
            <v>90781</v>
          </cell>
          <cell r="B101" t="str">
            <v>TOPOGRAFO COM ENCARGOS COMPLEMENTARES</v>
          </cell>
          <cell r="C101" t="str">
            <v>H</v>
          </cell>
          <cell r="D101">
            <v>31.34</v>
          </cell>
          <cell r="G101">
            <v>74.459999999999994</v>
          </cell>
        </row>
        <row r="102">
          <cell r="A102">
            <v>91677</v>
          </cell>
          <cell r="B102" t="str">
            <v>ENGENHEIRO ELETRICISTA COM ENCARGOS COMPLEMENTARES</v>
          </cell>
          <cell r="C102" t="str">
            <v>H</v>
          </cell>
          <cell r="D102">
            <v>100.26</v>
          </cell>
          <cell r="G102">
            <v>74.459999999999994</v>
          </cell>
        </row>
        <row r="103">
          <cell r="A103">
            <v>91678</v>
          </cell>
          <cell r="B103" t="str">
            <v>ENGENHEIRO SANITARISTA COM ENCARGOS COMPLEMENTARES</v>
          </cell>
          <cell r="C103" t="str">
            <v>H</v>
          </cell>
          <cell r="D103">
            <v>84.55</v>
          </cell>
          <cell r="G103">
            <v>74.459999999999994</v>
          </cell>
        </row>
        <row r="104">
          <cell r="A104">
            <v>93556</v>
          </cell>
          <cell r="B104" t="str">
            <v>FERRAMENTAS (ENCARGOS COMPLEMENTARES) - MENSALISTA</v>
          </cell>
          <cell r="C104" t="str">
            <v>MES</v>
          </cell>
          <cell r="D104">
            <v>97.07</v>
          </cell>
          <cell r="G104">
            <v>74.459999999999994</v>
          </cell>
        </row>
        <row r="105">
          <cell r="A105">
            <v>93557</v>
          </cell>
          <cell r="B105" t="str">
            <v>EPI (ENCARGOS COMPLEMENTARES) - MENSALISTA</v>
          </cell>
          <cell r="C105" t="str">
            <v>MES</v>
          </cell>
          <cell r="D105">
            <v>162.63999999999999</v>
          </cell>
          <cell r="G105">
            <v>74.459999999999994</v>
          </cell>
        </row>
        <row r="106">
          <cell r="A106">
            <v>93558</v>
          </cell>
          <cell r="B106" t="str">
            <v>MOTORISTA DE CAMINHAO COM ENCARGOS COMPLEMENTARES</v>
          </cell>
          <cell r="C106" t="str">
            <v>MES</v>
          </cell>
          <cell r="D106">
            <v>3612.98</v>
          </cell>
          <cell r="G106">
            <v>74.459999999999994</v>
          </cell>
        </row>
        <row r="107">
          <cell r="A107">
            <v>93559</v>
          </cell>
          <cell r="B107" t="str">
            <v>DESENHISTA DETALHISTA COM ENCARGOS COMPLEMENTARES</v>
          </cell>
          <cell r="C107" t="str">
            <v>MES</v>
          </cell>
          <cell r="D107">
            <v>3643.26</v>
          </cell>
          <cell r="G107">
            <v>74.459999999999994</v>
          </cell>
        </row>
        <row r="108">
          <cell r="A108">
            <v>93560</v>
          </cell>
          <cell r="B108" t="str">
            <v>DESENHISTA COPISTA COM ENCARGOS COMPLEMENTARES</v>
          </cell>
          <cell r="C108" t="str">
            <v>MES</v>
          </cell>
          <cell r="D108">
            <v>3098.39</v>
          </cell>
          <cell r="G108">
            <v>74.459999999999994</v>
          </cell>
        </row>
        <row r="109">
          <cell r="A109">
            <v>93561</v>
          </cell>
          <cell r="B109" t="str">
            <v>DESENHISTA PROJETISTA COM ENCARGOS COMPLEMENTARES</v>
          </cell>
          <cell r="C109" t="str">
            <v>MES</v>
          </cell>
          <cell r="D109">
            <v>5059.03</v>
          </cell>
          <cell r="G109">
            <v>74.459999999999994</v>
          </cell>
        </row>
        <row r="110">
          <cell r="A110">
            <v>93562</v>
          </cell>
          <cell r="B110" t="str">
            <v>AUXILIAR DE DESENHISTA COM ENCARGOS COMPLEMENTARES</v>
          </cell>
          <cell r="C110" t="str">
            <v>MES</v>
          </cell>
          <cell r="D110">
            <v>3067.21</v>
          </cell>
          <cell r="G110">
            <v>74.459999999999994</v>
          </cell>
        </row>
        <row r="111">
          <cell r="A111">
            <v>93563</v>
          </cell>
          <cell r="B111" t="str">
            <v>ALMOXARIFE COM ENCARGOS COMPLEMENTARES</v>
          </cell>
          <cell r="C111" t="str">
            <v>MES</v>
          </cell>
          <cell r="D111">
            <v>4448.34</v>
          </cell>
          <cell r="G111">
            <v>74.459999999999994</v>
          </cell>
        </row>
        <row r="112">
          <cell r="A112">
            <v>93564</v>
          </cell>
          <cell r="B112" t="str">
            <v>APONTADOR OU APROPRIADOR COM ENCARGOS COMPLEMENTARES</v>
          </cell>
          <cell r="C112" t="str">
            <v>MES</v>
          </cell>
          <cell r="D112">
            <v>4270.99</v>
          </cell>
          <cell r="G112">
            <v>74.459999999999994</v>
          </cell>
        </row>
        <row r="113">
          <cell r="A113">
            <v>93565</v>
          </cell>
          <cell r="B113" t="str">
            <v>ENGENHEIRO CIVIL DE OBRA JUNIOR COM ENCARGOS COMPLEMENTARES</v>
          </cell>
          <cell r="C113" t="str">
            <v>MES</v>
          </cell>
          <cell r="D113">
            <v>14930.41</v>
          </cell>
          <cell r="G113">
            <v>74.459999999999994</v>
          </cell>
        </row>
        <row r="114">
          <cell r="A114">
            <v>93566</v>
          </cell>
          <cell r="B114" t="str">
            <v>AUXILIAR DE ESCRITORIO COM ENCARGOS COMPLEMENTARES</v>
          </cell>
          <cell r="C114" t="str">
            <v>MES</v>
          </cell>
          <cell r="D114">
            <v>3199.24</v>
          </cell>
          <cell r="G114">
            <v>74.459999999999994</v>
          </cell>
        </row>
        <row r="115">
          <cell r="A115">
            <v>93567</v>
          </cell>
          <cell r="B115" t="str">
            <v>ENGENHEIRO CIVIL DE OBRA PLENO COM ENCARGOS COMPLEMENTARES</v>
          </cell>
          <cell r="C115" t="str">
            <v>MES</v>
          </cell>
          <cell r="D115">
            <v>18782.080000000002</v>
          </cell>
          <cell r="G115">
            <v>74.459999999999994</v>
          </cell>
        </row>
        <row r="116">
          <cell r="A116">
            <v>93568</v>
          </cell>
          <cell r="B116" t="str">
            <v>ENGENHEIRO CIVIL DE OBRA SENIOR COM ENCARGOS COMPLEMENTARES</v>
          </cell>
          <cell r="C116" t="str">
            <v>MES</v>
          </cell>
          <cell r="D116">
            <v>24646.05</v>
          </cell>
          <cell r="G116">
            <v>74.459999999999994</v>
          </cell>
        </row>
        <row r="117">
          <cell r="A117">
            <v>93569</v>
          </cell>
          <cell r="B117" t="str">
            <v>ARQUITETO JUNIOR COM ENCARGOS COMPLEMENTARES</v>
          </cell>
          <cell r="C117" t="str">
            <v>MES</v>
          </cell>
          <cell r="D117">
            <v>14060.34</v>
          </cell>
          <cell r="G117">
            <v>74.459999999999994</v>
          </cell>
        </row>
        <row r="118">
          <cell r="A118">
            <v>93570</v>
          </cell>
          <cell r="B118" t="str">
            <v>ARQUITETO PLENO COM ENCARGOS COMPLEMENTARES</v>
          </cell>
          <cell r="C118" t="str">
            <v>MES</v>
          </cell>
          <cell r="D118">
            <v>16122.07</v>
          </cell>
          <cell r="G118">
            <v>74.459999999999994</v>
          </cell>
        </row>
        <row r="119">
          <cell r="A119">
            <v>93571</v>
          </cell>
          <cell r="B119" t="str">
            <v>ARQUITETO SENIOR COM ENCARGOS COMPLEMENTARES</v>
          </cell>
          <cell r="C119" t="str">
            <v>MES</v>
          </cell>
          <cell r="D119">
            <v>19084.86</v>
          </cell>
          <cell r="G119">
            <v>74.459999999999994</v>
          </cell>
        </row>
        <row r="120">
          <cell r="A120">
            <v>93572</v>
          </cell>
          <cell r="B120" t="str">
            <v>ENCARREGADO GERAL DE OBRAS COM ENCARGOS COMPLEMENTARES</v>
          </cell>
          <cell r="C120" t="str">
            <v>MES</v>
          </cell>
          <cell r="D120">
            <v>4778.05</v>
          </cell>
          <cell r="G120">
            <v>74.459999999999994</v>
          </cell>
        </row>
        <row r="121">
          <cell r="A121">
            <v>94295</v>
          </cell>
          <cell r="B121" t="str">
            <v>MESTRE DE OBRAS COM ENCARGOS COMPLEMENTARES</v>
          </cell>
          <cell r="C121" t="str">
            <v>MES</v>
          </cell>
          <cell r="D121">
            <v>7070.48</v>
          </cell>
          <cell r="G121">
            <v>74.459999999999994</v>
          </cell>
        </row>
        <row r="122">
          <cell r="A122">
            <v>94296</v>
          </cell>
          <cell r="B122" t="str">
            <v>TOPOGRAFO COM ENCARGOS COMPLEMENTARES</v>
          </cell>
          <cell r="C122" t="str">
            <v>MES</v>
          </cell>
          <cell r="D122">
            <v>5516.9</v>
          </cell>
          <cell r="G122">
            <v>74.459999999999994</v>
          </cell>
        </row>
        <row r="123">
          <cell r="A123">
            <v>95308</v>
          </cell>
          <cell r="B123" t="str">
            <v>CURSO DE CAPACITAÇÃO PARA AJUDANTE DE ARMADOR (ENCARGOS COMPLEMENTARES</v>
          </cell>
          <cell r="C123" t="str">
            <v>H</v>
          </cell>
          <cell r="D123">
            <v>0.1</v>
          </cell>
          <cell r="G123">
            <v>74.459999999999994</v>
          </cell>
        </row>
        <row r="124">
          <cell r="A124">
            <v>95309</v>
          </cell>
          <cell r="B124" t="str">
            <v>CURSO DE CAPACITAÇÃO PARA AJUDANTE DE CARPINTEIRO (ENCARGOS COMPLEMENT</v>
          </cell>
          <cell r="C124" t="str">
            <v>H</v>
          </cell>
          <cell r="D124">
            <v>0.13</v>
          </cell>
          <cell r="G124">
            <v>74.459999999999994</v>
          </cell>
        </row>
        <row r="125">
          <cell r="A125">
            <v>95310</v>
          </cell>
          <cell r="B125" t="str">
            <v>CURSO DE CAPACITAÇÃO PARA AJUDANTE DE ESTRUTURA METÁLICA (ENCARGOS COM</v>
          </cell>
          <cell r="C125" t="str">
            <v>H</v>
          </cell>
          <cell r="D125">
            <v>7.0000000000000007E-2</v>
          </cell>
          <cell r="G125">
            <v>74.459999999999994</v>
          </cell>
        </row>
        <row r="126">
          <cell r="A126">
            <v>95311</v>
          </cell>
          <cell r="B126" t="str">
            <v>CURSO DE CAPACITAÇÃO PARA AJUDANTE DE OPERAÇÃO EM GERAL (ENCARGOS COMP</v>
          </cell>
          <cell r="C126" t="str">
            <v>H</v>
          </cell>
          <cell r="D126">
            <v>0.09</v>
          </cell>
          <cell r="G126">
            <v>74.459999999999994</v>
          </cell>
        </row>
        <row r="127">
          <cell r="A127">
            <v>95312</v>
          </cell>
          <cell r="B127" t="str">
            <v>CURSO DE CAPACITAÇÃO PARA AJUDANTE DE PEDREIRO (ENCARGOS COMPLEMENTARE</v>
          </cell>
          <cell r="C127" t="str">
            <v>H</v>
          </cell>
          <cell r="D127">
            <v>0.13</v>
          </cell>
          <cell r="G127">
            <v>74.459999999999994</v>
          </cell>
        </row>
        <row r="128">
          <cell r="A128">
            <v>95313</v>
          </cell>
          <cell r="B128" t="str">
            <v>CURSO DE CAPACITAÇÃO PARA AJUDANTE ESPECIALIZADO (ENCARGOS COMPLEMENTA</v>
          </cell>
          <cell r="C128" t="str">
            <v>H</v>
          </cell>
          <cell r="D128">
            <v>0.09</v>
          </cell>
          <cell r="G128">
            <v>74.459999999999994</v>
          </cell>
        </row>
        <row r="129">
          <cell r="A129">
            <v>95314</v>
          </cell>
          <cell r="B129" t="str">
            <v>CURSO DE CAPACITAÇÃO PARA ARMADOR (ENCARGOS COMPLEMENTARES) - HORISTA</v>
          </cell>
          <cell r="C129" t="str">
            <v>H</v>
          </cell>
          <cell r="D129">
            <v>0.14000000000000001</v>
          </cell>
          <cell r="G129">
            <v>74.459999999999994</v>
          </cell>
        </row>
        <row r="130">
          <cell r="A130">
            <v>95315</v>
          </cell>
          <cell r="B130" t="str">
            <v>CURSO DE CAPACITAÇÃO PARA ASSENTADOR DE TUBOS (ENCARGOS COMPLEMENTARES</v>
          </cell>
          <cell r="C130" t="str">
            <v>H</v>
          </cell>
          <cell r="D130">
            <v>0.19</v>
          </cell>
          <cell r="G130">
            <v>74.459999999999994</v>
          </cell>
        </row>
        <row r="131">
          <cell r="A131">
            <v>95316</v>
          </cell>
          <cell r="B131" t="str">
            <v>CURSO DE CAPACITAÇÃO PARA AUXILIAR DE ELETRICISTA (ENCARGOS COMPLEMENT</v>
          </cell>
          <cell r="C131" t="str">
            <v>H</v>
          </cell>
          <cell r="D131">
            <v>0.34</v>
          </cell>
          <cell r="G131">
            <v>74.459999999999994</v>
          </cell>
        </row>
        <row r="132">
          <cell r="A132">
            <v>95317</v>
          </cell>
          <cell r="B132" t="str">
            <v>CURSO DE CAPACITAÇÃO PARA AUXILIAR DE ENCANADOR OU BOMBEIRO HIDRÁULICO</v>
          </cell>
          <cell r="C132" t="str">
            <v>H</v>
          </cell>
          <cell r="D132">
            <v>0.16</v>
          </cell>
          <cell r="G132">
            <v>74.459999999999994</v>
          </cell>
        </row>
        <row r="133">
          <cell r="A133">
            <v>95318</v>
          </cell>
          <cell r="B133" t="str">
            <v>CURSO DE CAPACITAÇÃO PARA AUXILIAR DE LABORATÓRIO (ENCARGOS COMPLEMENT</v>
          </cell>
          <cell r="C133" t="str">
            <v>H</v>
          </cell>
          <cell r="D133">
            <v>0.06</v>
          </cell>
          <cell r="G133">
            <v>74.459999999999994</v>
          </cell>
        </row>
        <row r="134">
          <cell r="A134">
            <v>95319</v>
          </cell>
          <cell r="B134" t="str">
            <v>CURSO DE CAPACITAÇÃO PARA AUXILIAR DE MECÂNICO (ENCARGOS COMPLEMENTARE</v>
          </cell>
          <cell r="C134" t="str">
            <v>H</v>
          </cell>
          <cell r="D134">
            <v>0.11</v>
          </cell>
          <cell r="G134">
            <v>74.459999999999994</v>
          </cell>
        </row>
        <row r="135">
          <cell r="A135">
            <v>95320</v>
          </cell>
          <cell r="B135" t="str">
            <v>CURSO DE CAPACITAÇÃO PARA AUXILIAR DE SERRALHEIRO (ENCARGOS COMPLEMENT</v>
          </cell>
          <cell r="C135" t="str">
            <v>H</v>
          </cell>
          <cell r="D135">
            <v>0.1</v>
          </cell>
          <cell r="G135">
            <v>74.459999999999994</v>
          </cell>
        </row>
        <row r="136">
          <cell r="A136">
            <v>95321</v>
          </cell>
          <cell r="B136" t="str">
            <v>CURSO DE CAPACITAÇÃO PARA AUXILIAR DE SERVIÇOS GERAIS (ENCARGOS COMPLE</v>
          </cell>
          <cell r="C136" t="str">
            <v>H</v>
          </cell>
          <cell r="D136">
            <v>7.0000000000000007E-2</v>
          </cell>
          <cell r="G136">
            <v>74.459999999999994</v>
          </cell>
        </row>
        <row r="137">
          <cell r="A137">
            <v>95322</v>
          </cell>
          <cell r="B137" t="str">
            <v>CURSO DE CAPACITAÇÃO PARA AUXILIAR DE TOPÓGRAFO (ENCARGOS COMPLEMENTAR</v>
          </cell>
          <cell r="C137" t="str">
            <v>H</v>
          </cell>
          <cell r="D137">
            <v>0.14000000000000001</v>
          </cell>
          <cell r="G137">
            <v>74.459999999999994</v>
          </cell>
        </row>
        <row r="138">
          <cell r="A138">
            <v>95323</v>
          </cell>
          <cell r="B138" t="str">
            <v>CURSO DE CAPACITAÇÃO PARA AUXILIAR TÉCNICO DE ENGENHARIA (ENCARGOS COM</v>
          </cell>
          <cell r="C138" t="str">
            <v>H</v>
          </cell>
          <cell r="D138">
            <v>0.18</v>
          </cell>
          <cell r="G138">
            <v>74.459999999999994</v>
          </cell>
        </row>
        <row r="139">
          <cell r="A139">
            <v>95324</v>
          </cell>
          <cell r="B139" t="str">
            <v>CURSO DE CAPACITAÇÃO PARA AZULEJISTA OU LADRILHISTA (ENCARGOS COMPLEME</v>
          </cell>
          <cell r="C139" t="str">
            <v>H</v>
          </cell>
          <cell r="D139">
            <v>0.16</v>
          </cell>
          <cell r="G139">
            <v>74.459999999999994</v>
          </cell>
        </row>
        <row r="140">
          <cell r="A140">
            <v>95325</v>
          </cell>
          <cell r="B140" t="str">
            <v>CURSO DE CAPACITAÇÃO PARA BLASTER, DINAMITADOR OU CABO DE FOGO (ENCARG</v>
          </cell>
          <cell r="C140" t="str">
            <v>H</v>
          </cell>
          <cell r="D140">
            <v>0.25</v>
          </cell>
          <cell r="G140">
            <v>74.459999999999994</v>
          </cell>
        </row>
        <row r="141">
          <cell r="A141">
            <v>95326</v>
          </cell>
          <cell r="B141" t="str">
            <v>CURSO DE CAPACITAÇÃO PARA CADASTRISTA DE USUÁRIOS (ENCARGOS COMPLEMENT</v>
          </cell>
          <cell r="C141" t="str">
            <v>H</v>
          </cell>
          <cell r="D141">
            <v>0.08</v>
          </cell>
          <cell r="G141">
            <v>74.459999999999994</v>
          </cell>
        </row>
        <row r="142">
          <cell r="A142">
            <v>95327</v>
          </cell>
          <cell r="B142" t="str">
            <v>CURSO DE CAPACITAÇÃO PARA CALAFETADOR/CALAFATE (ENCARGOS COMPLEMENTARE</v>
          </cell>
          <cell r="C142" t="str">
            <v>H</v>
          </cell>
          <cell r="D142">
            <v>0.17</v>
          </cell>
          <cell r="G142">
            <v>74.459999999999994</v>
          </cell>
        </row>
        <row r="143">
          <cell r="A143">
            <v>95328</v>
          </cell>
          <cell r="B143" t="str">
            <v>CURSO DE CAPACITAÇÃO PARA CALCETEIRO (ENCARGOS COMPLEMENTARES) - HORIS</v>
          </cell>
          <cell r="C143" t="str">
            <v>H</v>
          </cell>
          <cell r="D143">
            <v>0.14000000000000001</v>
          </cell>
          <cell r="G143">
            <v>74.459999999999994</v>
          </cell>
        </row>
        <row r="144">
          <cell r="A144">
            <v>95329</v>
          </cell>
          <cell r="B144" t="str">
            <v>CURSO DE CAPACITAÇÃO PARA CARPINTEIRO DE ESQUADRIA (ENCARGOS COMPLEMEN</v>
          </cell>
          <cell r="C144" t="str">
            <v>H</v>
          </cell>
          <cell r="D144">
            <v>0.18</v>
          </cell>
          <cell r="G144">
            <v>74.459999999999994</v>
          </cell>
        </row>
        <row r="145">
          <cell r="A145">
            <v>95330</v>
          </cell>
          <cell r="B145" t="str">
            <v>CURSO DE CAPACITAÇÃO PARA CARPINTEIRO DE FÔRMAS (ENCARGOS COMPLEMENTAR</v>
          </cell>
          <cell r="C145" t="str">
            <v>H</v>
          </cell>
          <cell r="D145">
            <v>0.14000000000000001</v>
          </cell>
          <cell r="G145">
            <v>74.459999999999994</v>
          </cell>
        </row>
        <row r="146">
          <cell r="A146">
            <v>95331</v>
          </cell>
          <cell r="B146" t="str">
            <v>CURSO DE CAPACITAÇÃO PARA CAVOUQUEIRO OU OPERADOR PERFURATRIZ/ROMPEDOR</v>
          </cell>
          <cell r="C146" t="str">
            <v>H</v>
          </cell>
          <cell r="D146">
            <v>0.11</v>
          </cell>
          <cell r="G146">
            <v>74.459999999999994</v>
          </cell>
        </row>
        <row r="147">
          <cell r="A147">
            <v>95332</v>
          </cell>
          <cell r="B147" t="str">
            <v>CURSO DE CAPACITAÇÃO PARA ELETRICISTA (ENCARGOS COMPLEMENTARES) - HORI</v>
          </cell>
          <cell r="C147" t="str">
            <v>H</v>
          </cell>
          <cell r="D147">
            <v>0.46</v>
          </cell>
          <cell r="G147">
            <v>74.459999999999994</v>
          </cell>
        </row>
        <row r="148">
          <cell r="A148">
            <v>95333</v>
          </cell>
          <cell r="B148" t="str">
            <v>CURSO DE CAPACITAÇÃO PARA ELETRICISTA INDUSTRIAL (ENCARGOS COMPLEMENTA</v>
          </cell>
          <cell r="C148" t="str">
            <v>H</v>
          </cell>
          <cell r="D148">
            <v>0.59</v>
          </cell>
          <cell r="G148">
            <v>74.459999999999994</v>
          </cell>
        </row>
        <row r="149">
          <cell r="A149">
            <v>95334</v>
          </cell>
          <cell r="B149" t="str">
            <v>CURSO DE CAPACITAÇÃO PARA ELETROTÉCNICO (ENCARGOS COMPLEMENTARES) - HO</v>
          </cell>
          <cell r="C149" t="str">
            <v>H</v>
          </cell>
          <cell r="D149">
            <v>0.57999999999999996</v>
          </cell>
          <cell r="G149">
            <v>74.459999999999994</v>
          </cell>
        </row>
        <row r="150">
          <cell r="A150">
            <v>95335</v>
          </cell>
          <cell r="B150" t="str">
            <v>CURSO DE CAPACITAÇÃO PARA ENCANADOR OU BOMBEIRO HIDRÁULICO (ENCARGOS C</v>
          </cell>
          <cell r="C150" t="str">
            <v>H</v>
          </cell>
          <cell r="D150">
            <v>0.22</v>
          </cell>
          <cell r="G150">
            <v>74.459999999999994</v>
          </cell>
        </row>
        <row r="151">
          <cell r="A151">
            <v>95336</v>
          </cell>
          <cell r="B151" t="str">
            <v>CURSO DE CAPACITAÇÃO PARA ESTUCADOR (ENCARGOS COMPLEMENTARES) - HORIST</v>
          </cell>
          <cell r="C151" t="str">
            <v>H</v>
          </cell>
          <cell r="D151">
            <v>0.12</v>
          </cell>
          <cell r="G151">
            <v>74.459999999999994</v>
          </cell>
        </row>
        <row r="152">
          <cell r="A152">
            <v>95337</v>
          </cell>
          <cell r="B152" t="str">
            <v>CURSO DE CAPACITAÇÃO PARA GESSEIRO (ENCARGOS COMPLEMENTARES) - HORISTA</v>
          </cell>
          <cell r="C152" t="str">
            <v>H</v>
          </cell>
          <cell r="D152">
            <v>0.12</v>
          </cell>
          <cell r="G152">
            <v>74.459999999999994</v>
          </cell>
        </row>
        <row r="153">
          <cell r="A153">
            <v>95338</v>
          </cell>
          <cell r="B153" t="str">
            <v>CURSO DE CAPACITAÇÃO PARA IMPERMEABILIZADOR (ENCARGOS COMPLEMENTARES)</v>
          </cell>
          <cell r="C153" t="str">
            <v>H</v>
          </cell>
          <cell r="D153">
            <v>0.27</v>
          </cell>
          <cell r="G153">
            <v>74.459999999999994</v>
          </cell>
        </row>
        <row r="154">
          <cell r="A154">
            <v>95339</v>
          </cell>
          <cell r="B154" t="str">
            <v>CURSO DE CAPACITAÇÃO PARA MAÇARIQUEIRO (ENCARGOS COMPLEMENTARES) - HOR</v>
          </cell>
          <cell r="C154" t="str">
            <v>H</v>
          </cell>
          <cell r="D154">
            <v>0.32</v>
          </cell>
          <cell r="G154">
            <v>74.459999999999994</v>
          </cell>
        </row>
        <row r="155">
          <cell r="A155">
            <v>95340</v>
          </cell>
          <cell r="B155" t="str">
            <v>CURSO DE CAPACITAÇÃO PARA MARCENEIRO (ENCARGOS COMPLEMENTARES) - HORIS</v>
          </cell>
          <cell r="C155" t="str">
            <v>H</v>
          </cell>
          <cell r="D155">
            <v>0.16</v>
          </cell>
          <cell r="G155">
            <v>74.459999999999994</v>
          </cell>
        </row>
        <row r="156">
          <cell r="A156">
            <v>95341</v>
          </cell>
          <cell r="B156" t="str">
            <v>CURSO DE CAPACITAÇÃO PARA MARMORISTA/GRANITEIRO (ENCARGOS COMPLEMENTAR</v>
          </cell>
          <cell r="C156" t="str">
            <v>H</v>
          </cell>
          <cell r="D156">
            <v>0.17</v>
          </cell>
          <cell r="G156">
            <v>74.459999999999994</v>
          </cell>
        </row>
        <row r="157">
          <cell r="A157">
            <v>95342</v>
          </cell>
          <cell r="B157" t="str">
            <v>CURSO DE CAPACITAÇÃO PARA MECÂNICO DE EQUIPAMENTOS PESADOS (ENCARGOS C</v>
          </cell>
          <cell r="C157" t="str">
            <v>H</v>
          </cell>
          <cell r="D157">
            <v>0.14000000000000001</v>
          </cell>
          <cell r="G157">
            <v>74.459999999999994</v>
          </cell>
        </row>
        <row r="158">
          <cell r="A158">
            <v>95343</v>
          </cell>
          <cell r="B158" t="str">
            <v>CURSO DE CAPACITAÇÃO PARA MONTADOR  DE TUBO AÇO/EQUIPAMENTOS (ENCARGOS</v>
          </cell>
          <cell r="C158" t="str">
            <v>H</v>
          </cell>
          <cell r="D158">
            <v>0.19</v>
          </cell>
          <cell r="G158">
            <v>74.459999999999994</v>
          </cell>
        </row>
        <row r="159">
          <cell r="A159">
            <v>95344</v>
          </cell>
          <cell r="B159" t="str">
            <v>CURSO DE CAPACITAÇÃO PARA MONTADOR DE ESTRUTURA METÁLICA (ENCARGOS COM</v>
          </cell>
          <cell r="C159" t="str">
            <v>H</v>
          </cell>
          <cell r="D159">
            <v>0.11</v>
          </cell>
          <cell r="G159">
            <v>74.459999999999994</v>
          </cell>
        </row>
        <row r="160">
          <cell r="A160">
            <v>95345</v>
          </cell>
          <cell r="B160" t="str">
            <v>CURSO DE CAPACITAÇÃO PARA MONTADOR ELETROMECÂNICO (ENCARGOS COMPLEMENT</v>
          </cell>
          <cell r="C160" t="str">
            <v>H</v>
          </cell>
          <cell r="D160">
            <v>0.52</v>
          </cell>
          <cell r="G160">
            <v>74.459999999999994</v>
          </cell>
        </row>
        <row r="161">
          <cell r="A161">
            <v>95346</v>
          </cell>
          <cell r="B161" t="str">
            <v>CURSO DE CAPACITAÇÃO PARA MOTORISTA DE BASCULANTE (ENCARGOS COMPLEMENT</v>
          </cell>
          <cell r="C161" t="str">
            <v>H</v>
          </cell>
          <cell r="D161">
            <v>7.0000000000000007E-2</v>
          </cell>
          <cell r="G161">
            <v>74.459999999999994</v>
          </cell>
        </row>
        <row r="162">
          <cell r="A162">
            <v>95347</v>
          </cell>
          <cell r="B162" t="str">
            <v>CURSO DE CAPACITAÇÃO PARA MOTORISTA DE CAMINHÃO (ENCARGOS COMPLEMENTAR</v>
          </cell>
          <cell r="C162" t="str">
            <v>H</v>
          </cell>
          <cell r="D162">
            <v>7.0000000000000007E-2</v>
          </cell>
          <cell r="G162">
            <v>74.459999999999994</v>
          </cell>
        </row>
        <row r="163">
          <cell r="A163">
            <v>95348</v>
          </cell>
          <cell r="B163" t="str">
            <v>CURSO DE CAPACITAÇÃO PARA MOTORISTA DE CAMINHÃO E CARRETA (ENCARGOS CO</v>
          </cell>
          <cell r="C163" t="str">
            <v>H</v>
          </cell>
          <cell r="D163">
            <v>7.0000000000000007E-2</v>
          </cell>
          <cell r="G163">
            <v>74.459999999999994</v>
          </cell>
        </row>
        <row r="164">
          <cell r="A164">
            <v>95349</v>
          </cell>
          <cell r="B164" t="str">
            <v>CURSO DE CAPACITAÇÃO PARA MOTORISTA DE VEÍCULO LEVE (ENCARGOS COMPLEME</v>
          </cell>
          <cell r="C164" t="str">
            <v>H</v>
          </cell>
          <cell r="D164">
            <v>0.06</v>
          </cell>
          <cell r="G164">
            <v>74.459999999999994</v>
          </cell>
        </row>
        <row r="165">
          <cell r="A165">
            <v>95350</v>
          </cell>
          <cell r="B165" t="str">
            <v>CURSO DE CAPACITAÇÃO PARA MOTORISTA DE VEÍCULO PESADO (ENCARGOS COMPLE</v>
          </cell>
          <cell r="C165" t="str">
            <v>H</v>
          </cell>
          <cell r="D165">
            <v>7.0000000000000007E-2</v>
          </cell>
          <cell r="G165">
            <v>74.459999999999994</v>
          </cell>
        </row>
        <row r="166">
          <cell r="A166">
            <v>95351</v>
          </cell>
          <cell r="B166" t="str">
            <v>CURSO DE CAPACITAÇÃO PARA MOTORISTA OPERADOR DE MUNCK (ENCARGOS COMPLE</v>
          </cell>
          <cell r="C166" t="str">
            <v>H</v>
          </cell>
          <cell r="D166">
            <v>0.24</v>
          </cell>
          <cell r="G166">
            <v>74.459999999999994</v>
          </cell>
        </row>
        <row r="167">
          <cell r="A167">
            <v>95352</v>
          </cell>
          <cell r="B167" t="str">
            <v>CURSO DE CAPACITAÇÃO PARA NIVELADOR (ENCARGOS COMPLEMENTARES) - HORIST</v>
          </cell>
          <cell r="C167" t="str">
            <v>H</v>
          </cell>
          <cell r="D167">
            <v>0.15</v>
          </cell>
          <cell r="G167">
            <v>74.459999999999994</v>
          </cell>
        </row>
        <row r="168">
          <cell r="A168">
            <v>95353</v>
          </cell>
          <cell r="B168" t="str">
            <v>CURSO DE CAPACITAÇÃO PARA OPERADOR DE ACABADORA (ENCARGOS COMPLEMENTAR</v>
          </cell>
          <cell r="C168" t="str">
            <v>H</v>
          </cell>
          <cell r="D168">
            <v>0.11</v>
          </cell>
          <cell r="G168">
            <v>74.459999999999994</v>
          </cell>
        </row>
        <row r="169">
          <cell r="A169">
            <v>95354</v>
          </cell>
          <cell r="B169" t="str">
            <v>CURSO DE CAPACITAÇÃO PARA OPERADOR DE BETONEIRA (CAMINHÃO) (ENCARGOS C</v>
          </cell>
          <cell r="C169" t="str">
            <v>H</v>
          </cell>
          <cell r="D169">
            <v>0.12</v>
          </cell>
          <cell r="G169">
            <v>74.459999999999994</v>
          </cell>
        </row>
        <row r="170">
          <cell r="A170">
            <v>95355</v>
          </cell>
          <cell r="B170" t="str">
            <v>CURSO DE CAPACITAÇÃO PARA OPERADOR DE COMPRESSOR OU COMPRESSORISTA (EN</v>
          </cell>
          <cell r="C170" t="str">
            <v>H</v>
          </cell>
          <cell r="D170">
            <v>0.08</v>
          </cell>
          <cell r="G170">
            <v>74.459999999999994</v>
          </cell>
        </row>
        <row r="171">
          <cell r="A171">
            <v>95356</v>
          </cell>
          <cell r="B171" t="str">
            <v>CURSO DE CAPACITAÇÃO PARA OPERADOR DE DEMARCADORA DE FAIXAS (ENCARGOS</v>
          </cell>
          <cell r="C171" t="str">
            <v>H</v>
          </cell>
          <cell r="D171">
            <v>0.12</v>
          </cell>
          <cell r="G171">
            <v>74.459999999999994</v>
          </cell>
        </row>
        <row r="172">
          <cell r="A172">
            <v>95357</v>
          </cell>
          <cell r="B172" t="str">
            <v>CURSO DE CAPACITAÇÃO PARA OPERADOR DE ESCAVADEIRA (ENCARGOS COMPLEMENT</v>
          </cell>
          <cell r="C172" t="str">
            <v>H</v>
          </cell>
          <cell r="D172">
            <v>0.18</v>
          </cell>
          <cell r="G172">
            <v>74.459999999999994</v>
          </cell>
        </row>
        <row r="173">
          <cell r="A173">
            <v>95358</v>
          </cell>
          <cell r="B173" t="str">
            <v>CURSO DE CAPACITAÇÃO PARA OPERADOR DE GUINCHO (ENCARGOS COMPLEMENTARES</v>
          </cell>
          <cell r="C173" t="str">
            <v>H</v>
          </cell>
          <cell r="D173">
            <v>0.14000000000000001</v>
          </cell>
          <cell r="G173">
            <v>74.459999999999994</v>
          </cell>
        </row>
        <row r="174">
          <cell r="A174">
            <v>95359</v>
          </cell>
          <cell r="B174" t="str">
            <v>CURSO DE CAPACITAÇÃO PARA OPERADOR DE GUINDASTE (ENCARGOS COMPLEMENTAR</v>
          </cell>
          <cell r="C174" t="str">
            <v>H</v>
          </cell>
          <cell r="D174">
            <v>0.31</v>
          </cell>
          <cell r="G174">
            <v>74.459999999999994</v>
          </cell>
        </row>
        <row r="175">
          <cell r="A175">
            <v>95360</v>
          </cell>
          <cell r="B175" t="str">
            <v>CURSO DE CAPACITAÇÃO PARA OPERADOR DE MÁQUINAS E EQUIPAMENTOS (ENCARGO</v>
          </cell>
          <cell r="C175" t="str">
            <v>H</v>
          </cell>
          <cell r="D175">
            <v>0.15</v>
          </cell>
          <cell r="G175">
            <v>74.459999999999994</v>
          </cell>
        </row>
        <row r="176">
          <cell r="A176">
            <v>95361</v>
          </cell>
          <cell r="B176" t="str">
            <v>CURSO DE CAPACITAÇÃO PARA OPERADOR DE MARTELETE OU MARTELETEIRO (ENCAR</v>
          </cell>
          <cell r="C176" t="str">
            <v>H</v>
          </cell>
          <cell r="D176">
            <v>7.0000000000000007E-2</v>
          </cell>
          <cell r="G176">
            <v>74.459999999999994</v>
          </cell>
        </row>
        <row r="177">
          <cell r="A177">
            <v>95362</v>
          </cell>
          <cell r="B177" t="str">
            <v>CURSO DE CAPACITAÇÃO PARA OPERADOR DE MOTO-ESCREIPER (ENCARGOS COMPLEM</v>
          </cell>
          <cell r="C177" t="str">
            <v>H</v>
          </cell>
          <cell r="D177">
            <v>0.17</v>
          </cell>
          <cell r="G177">
            <v>74.459999999999994</v>
          </cell>
        </row>
        <row r="178">
          <cell r="A178">
            <v>95363</v>
          </cell>
          <cell r="B178" t="str">
            <v>CURSO DE CAPACITAÇÃO PARA OPERADOR DE MOTONIVELADORA (ENCARGOS COMPLEM</v>
          </cell>
          <cell r="C178" t="str">
            <v>H</v>
          </cell>
          <cell r="D178">
            <v>0.17</v>
          </cell>
          <cell r="G178">
            <v>74.459999999999994</v>
          </cell>
        </row>
        <row r="179">
          <cell r="A179">
            <v>95364</v>
          </cell>
          <cell r="B179" t="str">
            <v>CURSO DE CAPACITAÇÃO PARA OPERADOR DE PÁ CARREGADEIRA (ENCARGOS COMPLE</v>
          </cell>
          <cell r="C179" t="str">
            <v>H</v>
          </cell>
          <cell r="D179">
            <v>0.12</v>
          </cell>
          <cell r="G179">
            <v>74.459999999999994</v>
          </cell>
        </row>
        <row r="180">
          <cell r="A180">
            <v>95365</v>
          </cell>
          <cell r="B180" t="str">
            <v>CURSO DE CAPACITAÇÃO PARA OPERADOR DE PAVIMENTADORA (ENCARGOS COMPLEME</v>
          </cell>
          <cell r="C180" t="str">
            <v>H</v>
          </cell>
          <cell r="D180">
            <v>0.12</v>
          </cell>
          <cell r="G180">
            <v>74.459999999999994</v>
          </cell>
        </row>
        <row r="181">
          <cell r="A181">
            <v>95366</v>
          </cell>
          <cell r="B181" t="str">
            <v>CURSO DE CAPACITAÇÃO PARA OPERADOR DE ROLO COMPACTADOR (ENCARGOS COMPL</v>
          </cell>
          <cell r="C181" t="str">
            <v>H</v>
          </cell>
          <cell r="D181">
            <v>0.11</v>
          </cell>
          <cell r="G181">
            <v>74.459999999999994</v>
          </cell>
        </row>
        <row r="182">
          <cell r="A182">
            <v>95367</v>
          </cell>
          <cell r="B182" t="str">
            <v>CURSO DE CAPACITAÇÃO PARA OPERADOR DE USINA DE ASFALTO, DE SOLOS OU DE</v>
          </cell>
          <cell r="C182" t="str">
            <v>H</v>
          </cell>
          <cell r="D182">
            <v>0.11</v>
          </cell>
          <cell r="G182">
            <v>74.459999999999994</v>
          </cell>
        </row>
        <row r="183">
          <cell r="A183">
            <v>95368</v>
          </cell>
          <cell r="B183" t="str">
            <v>CURSO DE CAPACITAÇÃO PARA OPERADOR JATO DE AREIA OU JATISTA (ENCARGOS</v>
          </cell>
          <cell r="C183" t="str">
            <v>H</v>
          </cell>
          <cell r="D183">
            <v>0.11</v>
          </cell>
          <cell r="G183">
            <v>74.459999999999994</v>
          </cell>
        </row>
        <row r="184">
          <cell r="A184">
            <v>95369</v>
          </cell>
          <cell r="B184" t="str">
            <v>CURSO DE CAPACITAÇÃO PARA OPERADOR PARA BATE ESTACAS (ENCARGOS COMPLEM</v>
          </cell>
          <cell r="C184" t="str">
            <v>H</v>
          </cell>
          <cell r="D184">
            <v>0.09</v>
          </cell>
          <cell r="G184">
            <v>74.459999999999994</v>
          </cell>
        </row>
        <row r="185">
          <cell r="A185">
            <v>95370</v>
          </cell>
          <cell r="B185" t="str">
            <v>CURSO DE CAPACITAÇÃO PARA PASTILHEIRO (ENCARGOS COMPLEMENTARES) - HORI</v>
          </cell>
          <cell r="C185" t="str">
            <v>H</v>
          </cell>
          <cell r="D185">
            <v>0.22</v>
          </cell>
          <cell r="G185">
            <v>74.459999999999994</v>
          </cell>
        </row>
        <row r="186">
          <cell r="A186">
            <v>95371</v>
          </cell>
          <cell r="B186" t="str">
            <v>CURSO DE CAPACITAÇÃO PARA PEDREIRO (ENCARGOS COMPLEMENTARES) - HORISTA</v>
          </cell>
          <cell r="C186" t="str">
            <v>H</v>
          </cell>
          <cell r="D186">
            <v>0.26</v>
          </cell>
          <cell r="G186">
            <v>74.459999999999994</v>
          </cell>
        </row>
        <row r="187">
          <cell r="A187">
            <v>95372</v>
          </cell>
          <cell r="B187" t="str">
            <v>CURSO DE CAPACITAÇÃO PARA PINTOR (ENCARGOS COMPLEMENTARES) - HORISTA</v>
          </cell>
          <cell r="C187" t="str">
            <v>H</v>
          </cell>
          <cell r="D187">
            <v>0.18</v>
          </cell>
          <cell r="G187">
            <v>74.459999999999994</v>
          </cell>
        </row>
        <row r="188">
          <cell r="A188">
            <v>95373</v>
          </cell>
          <cell r="B188" t="str">
            <v>CURSO DE CAPACITAÇÃO PARA PINTOR DE LETREIROS (ENCARGOS COMPLEMENTARES</v>
          </cell>
          <cell r="C188" t="str">
            <v>H</v>
          </cell>
          <cell r="D188">
            <v>0.19</v>
          </cell>
          <cell r="G188">
            <v>74.459999999999994</v>
          </cell>
        </row>
        <row r="189">
          <cell r="A189">
            <v>95374</v>
          </cell>
          <cell r="B189" t="str">
            <v>CURSO DE CAPACITAÇÃO PARA PINTOR PARA TINTA EPÓXI (ENCARGOS COMPLEMENT</v>
          </cell>
          <cell r="C189" t="str">
            <v>H</v>
          </cell>
          <cell r="D189">
            <v>0.21</v>
          </cell>
          <cell r="G189">
            <v>74.459999999999994</v>
          </cell>
        </row>
        <row r="190">
          <cell r="A190">
            <v>95375</v>
          </cell>
          <cell r="B190" t="str">
            <v>CURSO DE CAPACITAÇÃO PARA POCEIRO (ENCARGOS COMPLEMENTARES) - HORISTA</v>
          </cell>
          <cell r="C190" t="str">
            <v>H</v>
          </cell>
          <cell r="D190">
            <v>0.42</v>
          </cell>
          <cell r="G190">
            <v>74.459999999999994</v>
          </cell>
        </row>
        <row r="191">
          <cell r="A191">
            <v>95376</v>
          </cell>
          <cell r="B191" t="str">
            <v>CURSO DE CAPACITAÇÃO PARA RASTELEIRO (ENCARGOS COMPLEMENTARES) - HORIS</v>
          </cell>
          <cell r="C191" t="str">
            <v>H</v>
          </cell>
          <cell r="D191">
            <v>0.03</v>
          </cell>
          <cell r="G191">
            <v>74.459999999999994</v>
          </cell>
        </row>
        <row r="192">
          <cell r="A192">
            <v>95377</v>
          </cell>
          <cell r="B192" t="str">
            <v>CURSO DE CAPACITAÇÃO PARA SERRALHEIRO (ENCARGOS COMPLEMENTARES) - HORI</v>
          </cell>
          <cell r="C192" t="str">
            <v>H</v>
          </cell>
          <cell r="D192">
            <v>0.13</v>
          </cell>
          <cell r="G192">
            <v>74.459999999999994</v>
          </cell>
        </row>
        <row r="193">
          <cell r="A193">
            <v>95378</v>
          </cell>
          <cell r="B193" t="str">
            <v>CURSO DE CAPACITAÇÃO PARA SERVENTE (ENCARGOS COMPLEMENTARES) - HORISTA</v>
          </cell>
          <cell r="C193" t="str">
            <v>H</v>
          </cell>
          <cell r="D193">
            <v>0.15</v>
          </cell>
          <cell r="G193">
            <v>74.459999999999994</v>
          </cell>
        </row>
        <row r="194">
          <cell r="A194">
            <v>95379</v>
          </cell>
          <cell r="B194" t="str">
            <v>CURSO DE CAPACITAÇÃO PARA SOLDADOR (ENCARGOS COMPLEMENTARES) - HORISTA</v>
          </cell>
          <cell r="C194" t="str">
            <v>H</v>
          </cell>
          <cell r="D194">
            <v>0.25</v>
          </cell>
          <cell r="G194">
            <v>74.459999999999994</v>
          </cell>
        </row>
        <row r="195">
          <cell r="A195">
            <v>95380</v>
          </cell>
          <cell r="B195" t="str">
            <v>CURSO DE CAPACITAÇÃO PARA SOLDADOR A (PARA SOLDA A SER TESTADA COM RAI</v>
          </cell>
          <cell r="C195" t="str">
            <v>H</v>
          </cell>
          <cell r="D195">
            <v>0.27</v>
          </cell>
          <cell r="G195">
            <v>74.459999999999994</v>
          </cell>
        </row>
        <row r="196">
          <cell r="A196">
            <v>95381</v>
          </cell>
          <cell r="B196" t="str">
            <v>CURSO DE CAPACITAÇÃO PARA SONDADOR (ENCARGOS COMPLEMENTARES) - HORISTA</v>
          </cell>
          <cell r="C196" t="str">
            <v>H</v>
          </cell>
          <cell r="D196">
            <v>0.42</v>
          </cell>
          <cell r="G196">
            <v>74.459999999999994</v>
          </cell>
        </row>
        <row r="197">
          <cell r="A197">
            <v>95382</v>
          </cell>
          <cell r="B197" t="str">
            <v>CURSO DE CAPACITAÇÃO PARA TAQUEADOR OU TAQUEIRO (ENCARGOS COMPLEMENTAR</v>
          </cell>
          <cell r="C197" t="str">
            <v>H</v>
          </cell>
          <cell r="D197">
            <v>0.11</v>
          </cell>
          <cell r="G197">
            <v>74.459999999999994</v>
          </cell>
        </row>
        <row r="198">
          <cell r="A198">
            <v>95383</v>
          </cell>
          <cell r="B198" t="str">
            <v>CURSO DE CAPACITAÇÃO PARA TÉCNICO DE LABORATÓRIO (ENCARGOS COMPLEMENTA</v>
          </cell>
          <cell r="C198" t="str">
            <v>H</v>
          </cell>
          <cell r="D198">
            <v>0.25</v>
          </cell>
          <cell r="G198">
            <v>74.459999999999994</v>
          </cell>
        </row>
        <row r="199">
          <cell r="A199">
            <v>95384</v>
          </cell>
          <cell r="B199" t="str">
            <v>CURSO DE CAPACITAÇÃO PARA TÉCNICO DE SONDAGEM (ENCARGOS COMPLEMENTARES</v>
          </cell>
          <cell r="C199" t="str">
            <v>H</v>
          </cell>
          <cell r="D199">
            <v>0.42</v>
          </cell>
          <cell r="G199">
            <v>74.459999999999994</v>
          </cell>
        </row>
        <row r="200">
          <cell r="A200">
            <v>95385</v>
          </cell>
          <cell r="B200" t="str">
            <v>CURSO DE CAPACITAÇÃO PARA TELHADISTA (ENCARGOS COMPLEMENTARES) - HORIS</v>
          </cell>
          <cell r="C200" t="str">
            <v>H</v>
          </cell>
          <cell r="D200">
            <v>0.12</v>
          </cell>
          <cell r="G200">
            <v>74.459999999999994</v>
          </cell>
        </row>
        <row r="201">
          <cell r="A201">
            <v>95386</v>
          </cell>
          <cell r="B201" t="str">
            <v>CURSO DE CAPACITAÇÃO PARA TRATORISTA (ENCARGOS COMPLEMENTARES) - HORIS</v>
          </cell>
          <cell r="C201" t="str">
            <v>H</v>
          </cell>
          <cell r="D201">
            <v>0.16</v>
          </cell>
          <cell r="G201">
            <v>74.459999999999994</v>
          </cell>
        </row>
        <row r="202">
          <cell r="A202">
            <v>95387</v>
          </cell>
          <cell r="B202" t="str">
            <v>CURSO DE CAPACITAÇÃO PARA VIDRACEIRO (ENCARGOS COMPLEMENTARES) - HORIS</v>
          </cell>
          <cell r="C202" t="str">
            <v>H</v>
          </cell>
          <cell r="D202">
            <v>0.15</v>
          </cell>
          <cell r="G202">
            <v>74.459999999999994</v>
          </cell>
        </row>
        <row r="203">
          <cell r="A203">
            <v>95388</v>
          </cell>
          <cell r="B203" t="str">
            <v>CURSO DE CAPACITAÇÃO PARA VIGIA NOTURNO (ENCARGOS COMPLEMENTARES) - HO</v>
          </cell>
          <cell r="C203" t="str">
            <v>H</v>
          </cell>
          <cell r="D203">
            <v>0.09</v>
          </cell>
          <cell r="G203">
            <v>74.459999999999994</v>
          </cell>
        </row>
        <row r="204">
          <cell r="A204">
            <v>95389</v>
          </cell>
          <cell r="B204" t="str">
            <v>CURSO DE CAPACITAÇÃO PARA OPERADOR DE BETONEIRA ESTACIONÁRIA/MISTURADO</v>
          </cell>
          <cell r="C204" t="str">
            <v>H</v>
          </cell>
          <cell r="D204">
            <v>0.06</v>
          </cell>
          <cell r="G204">
            <v>74.459999999999994</v>
          </cell>
        </row>
        <row r="205">
          <cell r="A205">
            <v>95390</v>
          </cell>
          <cell r="B205" t="str">
            <v>CURSO DE CAPACITAÇÃO PARA JARDINEIRO (ENCARGOS COMPLEMENTARES) - HORIS</v>
          </cell>
          <cell r="C205" t="str">
            <v>H</v>
          </cell>
          <cell r="D205">
            <v>0.04</v>
          </cell>
          <cell r="G205">
            <v>74.459999999999994</v>
          </cell>
        </row>
        <row r="206">
          <cell r="A206">
            <v>95391</v>
          </cell>
          <cell r="B206" t="str">
            <v>CURSO DE CAPACITAÇÃO PARA DESENHISTA DETALHISTA (ENCARGOS COMPLEMENTAR</v>
          </cell>
          <cell r="C206" t="str">
            <v>H</v>
          </cell>
          <cell r="D206">
            <v>7.0000000000000007E-2</v>
          </cell>
          <cell r="G206">
            <v>74.459999999999994</v>
          </cell>
        </row>
        <row r="207">
          <cell r="A207">
            <v>95392</v>
          </cell>
          <cell r="B207" t="str">
            <v>CURSO DE CAPACITAÇÃO PARA ALMOXARIFE (ENCARGOS COMPLEMENTARES) - HORIS</v>
          </cell>
          <cell r="C207" t="str">
            <v>H</v>
          </cell>
          <cell r="D207">
            <v>0.09</v>
          </cell>
          <cell r="G207">
            <v>74.459999999999994</v>
          </cell>
        </row>
        <row r="208">
          <cell r="A208">
            <v>95393</v>
          </cell>
          <cell r="B208" t="str">
            <v>CURSO DE CAPACITAÇÃO PARA APONTADOR OU APROPRIADOR (ENCARGOS COMPLEMEN</v>
          </cell>
          <cell r="C208" t="str">
            <v>H</v>
          </cell>
          <cell r="D208">
            <v>0.35</v>
          </cell>
          <cell r="G208">
            <v>74.459999999999994</v>
          </cell>
        </row>
        <row r="209">
          <cell r="A209">
            <v>95394</v>
          </cell>
          <cell r="B209" t="str">
            <v>CURSO DE CAPACITAÇÃO PARA ARQUITETO DE OBRA JÚNIOR (ENCARGOS COMPLEMEN</v>
          </cell>
          <cell r="C209" t="str">
            <v>H</v>
          </cell>
          <cell r="D209">
            <v>0.53</v>
          </cell>
          <cell r="G209">
            <v>74.459999999999994</v>
          </cell>
        </row>
        <row r="210">
          <cell r="A210">
            <v>95395</v>
          </cell>
          <cell r="B210" t="str">
            <v>CURSO DE CAPACITAÇÃO PARA ARQUITETO DE OBRA PLENO (ENCARGOS COMPLEMENT</v>
          </cell>
          <cell r="C210" t="str">
            <v>H</v>
          </cell>
          <cell r="D210">
            <v>0.61</v>
          </cell>
          <cell r="G210">
            <v>74.459999999999994</v>
          </cell>
        </row>
        <row r="211">
          <cell r="A211">
            <v>95396</v>
          </cell>
          <cell r="B211" t="str">
            <v>CURSO DE CAPACITAÇÃO PARA ARQUITETO DE OBRA SÊNIOR (ENCARGOS COMPLEMEN</v>
          </cell>
          <cell r="C211" t="str">
            <v>H</v>
          </cell>
          <cell r="D211">
            <v>0.72</v>
          </cell>
          <cell r="G211">
            <v>74.459999999999994</v>
          </cell>
        </row>
        <row r="212">
          <cell r="A212">
            <v>95397</v>
          </cell>
          <cell r="B212" t="str">
            <v>CURSO DE CAPACITAÇÃO PARA AUXILIAR DE DESENHISTA (ENCARGOS COMPLEMENTA</v>
          </cell>
          <cell r="C212" t="str">
            <v>H</v>
          </cell>
          <cell r="D212">
            <v>0.05</v>
          </cell>
          <cell r="G212">
            <v>74.459999999999994</v>
          </cell>
        </row>
        <row r="213">
          <cell r="A213">
            <v>95398</v>
          </cell>
          <cell r="B213" t="str">
            <v>CURSO DE CAPACITAÇÃO PARA AUXILIAR DE ESCRITÓRIO (ENCARGOS COMPLEMENTA</v>
          </cell>
          <cell r="C213" t="str">
            <v>H</v>
          </cell>
          <cell r="D213">
            <v>0.06</v>
          </cell>
          <cell r="G213">
            <v>74.459999999999994</v>
          </cell>
        </row>
        <row r="214">
          <cell r="A214">
            <v>95399</v>
          </cell>
          <cell r="B214" t="str">
            <v>CURSO DE CAPACITAÇÃO PARA DESENHISTA COPISTA (ENCARGOS COMPLEMENTARES)</v>
          </cell>
          <cell r="C214" t="str">
            <v>H</v>
          </cell>
          <cell r="D214">
            <v>0.05</v>
          </cell>
          <cell r="G214">
            <v>74.459999999999994</v>
          </cell>
        </row>
        <row r="215">
          <cell r="A215">
            <v>95400</v>
          </cell>
          <cell r="B215" t="str">
            <v>CURSO DE CAPACITAÇÃO PARA DESENHISTA PROJETISTA (ENCARGOS COMPLEMENTAR</v>
          </cell>
          <cell r="C215" t="str">
            <v>H</v>
          </cell>
          <cell r="D215">
            <v>0.1</v>
          </cell>
          <cell r="G215">
            <v>74.459999999999994</v>
          </cell>
        </row>
        <row r="216">
          <cell r="A216">
            <v>95401</v>
          </cell>
          <cell r="B216" t="str">
            <v>CURSO DE CAPACITAÇÃO PARA ENCARREGADO GERAL (ENCARGOS COMPLEMENTARES)</v>
          </cell>
          <cell r="C216" t="str">
            <v>H</v>
          </cell>
          <cell r="D216">
            <v>0.4</v>
          </cell>
          <cell r="G216">
            <v>74.459999999999994</v>
          </cell>
        </row>
        <row r="217">
          <cell r="A217">
            <v>95402</v>
          </cell>
          <cell r="B217" t="str">
            <v>CURSO DE CAPACITAÇÃO PARA ENGENHEIRO CIVIL DE OBRA JÚNIOR (ENCARGOS CO</v>
          </cell>
          <cell r="C217" t="str">
            <v>H</v>
          </cell>
          <cell r="D217">
            <v>1</v>
          </cell>
          <cell r="G217">
            <v>74.459999999999994</v>
          </cell>
        </row>
        <row r="218">
          <cell r="A218">
            <v>95403</v>
          </cell>
          <cell r="B218" t="str">
            <v>CURSO DE CAPACITAÇÃO PARA ENGENHEIRO CIVIL DE OBRA PLENO (ENCARGOS COM</v>
          </cell>
          <cell r="C218" t="str">
            <v>H</v>
          </cell>
          <cell r="D218">
            <v>1.26</v>
          </cell>
          <cell r="G218">
            <v>74.459999999999994</v>
          </cell>
        </row>
        <row r="219">
          <cell r="A219">
            <v>95404</v>
          </cell>
          <cell r="B219" t="str">
            <v>CURSO DE CAPACITAÇÃO PARA ENGENHEIRO CIVIL DE OBRA SÊNIOR (ENCARGOS CO</v>
          </cell>
          <cell r="C219" t="str">
            <v>H</v>
          </cell>
          <cell r="D219">
            <v>1.65</v>
          </cell>
          <cell r="G219">
            <v>74.459999999999994</v>
          </cell>
        </row>
        <row r="220">
          <cell r="A220">
            <v>95405</v>
          </cell>
          <cell r="B220" t="str">
            <v>CURSO DE CAPACITAÇÃO PARA MESTRE DE OBRAS (ENCARGOS COMPLEMENTARES) -</v>
          </cell>
          <cell r="C220" t="str">
            <v>H</v>
          </cell>
          <cell r="D220">
            <v>0.67</v>
          </cell>
          <cell r="G220">
            <v>74.459999999999994</v>
          </cell>
        </row>
        <row r="221">
          <cell r="A221">
            <v>95406</v>
          </cell>
          <cell r="B221" t="str">
            <v>CURSO DE CAPACITAÇÃO PARA TOPÓGRAFO (ENCARGOS COMPLEMENTARES) - HORIST</v>
          </cell>
          <cell r="C221" t="str">
            <v>H</v>
          </cell>
          <cell r="D221">
            <v>0.18</v>
          </cell>
          <cell r="G221">
            <v>74.459999999999994</v>
          </cell>
        </row>
        <row r="222">
          <cell r="A222">
            <v>95407</v>
          </cell>
          <cell r="B222" t="str">
            <v>CURSO DE CAPACITAÇÃO PARA ENGENHEIRO ELETRICISTA (ENCARGOS COMPLEMENTA</v>
          </cell>
          <cell r="C222" t="str">
            <v>H</v>
          </cell>
          <cell r="D222">
            <v>2.67</v>
          </cell>
          <cell r="G222">
            <v>74.459999999999994</v>
          </cell>
        </row>
        <row r="223">
          <cell r="A223">
            <v>95408</v>
          </cell>
          <cell r="B223" t="str">
            <v>CURSO DE CAPACITAÇÃO  PARA MOTORISTA DE CAMINHÃO (ENCARGOS COMPLEMENTA</v>
          </cell>
          <cell r="C223" t="str">
            <v>MES</v>
          </cell>
          <cell r="D223">
            <v>9.3699999999999992</v>
          </cell>
          <cell r="G223">
            <v>74.459999999999994</v>
          </cell>
        </row>
        <row r="224">
          <cell r="A224">
            <v>95409</v>
          </cell>
          <cell r="B224" t="str">
            <v>CURSO DE CAPACITAÇÃO PARA DESENHISTA DETALHISTA (ENCARGOS COMPLEMENTAR</v>
          </cell>
          <cell r="C224" t="str">
            <v>MES</v>
          </cell>
          <cell r="D224">
            <v>9.4700000000000006</v>
          </cell>
          <cell r="G224">
            <v>74.459999999999994</v>
          </cell>
        </row>
        <row r="225">
          <cell r="A225">
            <v>95410</v>
          </cell>
          <cell r="B225" t="str">
            <v>CURSO DE CAPACITAÇÃO PARA DESENHISTA COPISTA (ENCARGOS COMPLEMENTARES)</v>
          </cell>
          <cell r="C225" t="str">
            <v>MES</v>
          </cell>
          <cell r="D225">
            <v>7.78</v>
          </cell>
          <cell r="G225">
            <v>74.459999999999994</v>
          </cell>
        </row>
        <row r="226">
          <cell r="A226">
            <v>95411</v>
          </cell>
          <cell r="B226" t="str">
            <v>CURSO DE CAPACITAÇÃO PARA DESENHISTA PROJETISTA (ENCARGOS COMPLEMENTAR</v>
          </cell>
          <cell r="C226" t="str">
            <v>MES</v>
          </cell>
          <cell r="D226">
            <v>14.15</v>
          </cell>
          <cell r="G226">
            <v>74.459999999999994</v>
          </cell>
        </row>
        <row r="227">
          <cell r="A227">
            <v>95412</v>
          </cell>
          <cell r="B227" t="str">
            <v>CURSO DE CAPACITAÇÃO PARA AUXILIAR DE DESENHISTA (ENCARGOS COMPLEMENTA</v>
          </cell>
          <cell r="C227" t="str">
            <v>MES</v>
          </cell>
          <cell r="D227">
            <v>7.69</v>
          </cell>
          <cell r="G227">
            <v>74.459999999999994</v>
          </cell>
        </row>
        <row r="228">
          <cell r="A228">
            <v>95413</v>
          </cell>
          <cell r="B228" t="str">
            <v>CURSO DE CAPACITAÇÃO PARA ALMOXARIFE (ENCARGOS COMPLEMENTARES) - MENSA</v>
          </cell>
          <cell r="C228" t="str">
            <v>MES</v>
          </cell>
          <cell r="D228">
            <v>11.93</v>
          </cell>
          <cell r="G228">
            <v>74.459999999999994</v>
          </cell>
        </row>
        <row r="229">
          <cell r="A229">
            <v>95414</v>
          </cell>
          <cell r="B229" t="str">
            <v>CURSO DE CAPACITAÇÃO PARA APONTADOR OU APROPRIADOR (ENCARGOS COMPLEMEN</v>
          </cell>
          <cell r="C229" t="str">
            <v>MES</v>
          </cell>
          <cell r="D229">
            <v>47.28</v>
          </cell>
          <cell r="G229">
            <v>74.459999999999994</v>
          </cell>
        </row>
        <row r="230">
          <cell r="A230">
            <v>95415</v>
          </cell>
          <cell r="B230" t="str">
            <v>CURSO DE CAPACITAÇÃO PARA ENGENHEIRO CIVIL DE OBRA JÚNIOR (ENCARGOS CO</v>
          </cell>
          <cell r="C230" t="str">
            <v>MES</v>
          </cell>
          <cell r="D230">
            <v>133.87</v>
          </cell>
          <cell r="G230">
            <v>74.459999999999994</v>
          </cell>
        </row>
        <row r="231">
          <cell r="A231">
            <v>95416</v>
          </cell>
          <cell r="B231" t="str">
            <v>CURSO DE CAPACITAÇÃO PARA AUXILIAR DE ESCRITÓRIO (ENCARGOS COMPLEMENTA</v>
          </cell>
          <cell r="C231" t="str">
            <v>MES</v>
          </cell>
          <cell r="D231">
            <v>8.09</v>
          </cell>
          <cell r="G231">
            <v>74.459999999999994</v>
          </cell>
        </row>
        <row r="232">
          <cell r="A232">
            <v>95417</v>
          </cell>
          <cell r="B232" t="str">
            <v>CURSO DE CAPACITAÇÃO PARA ENGENHEIRO CIVIL DE OBRA PLENO (ENCARGOS COM</v>
          </cell>
          <cell r="C232" t="str">
            <v>MES</v>
          </cell>
          <cell r="D232">
            <v>168.6</v>
          </cell>
          <cell r="G232">
            <v>74.459999999999994</v>
          </cell>
        </row>
        <row r="233">
          <cell r="A233">
            <v>95418</v>
          </cell>
          <cell r="B233" t="str">
            <v>CURSO DE CAPACITAÇÃO PARA ENGENHEIRO CIVIL DE OBRA SÊNIOR (ENCARGOS CO</v>
          </cell>
          <cell r="C233" t="str">
            <v>MES</v>
          </cell>
          <cell r="D233">
            <v>221.48</v>
          </cell>
          <cell r="G233">
            <v>74.459999999999994</v>
          </cell>
        </row>
        <row r="234">
          <cell r="A234">
            <v>95419</v>
          </cell>
          <cell r="B234" t="str">
            <v>CURSO DE CAPACITAÇÃO PARA ARQUITETO JÚNIOR (ENCARGOS COMPLEMENTARES) -</v>
          </cell>
          <cell r="C234" t="str">
            <v>MES</v>
          </cell>
          <cell r="D234">
            <v>70.91</v>
          </cell>
          <cell r="G234">
            <v>74.459999999999994</v>
          </cell>
        </row>
        <row r="235">
          <cell r="A235">
            <v>95420</v>
          </cell>
          <cell r="B235" t="str">
            <v>CURSO DE CAPACITAÇÃO PARA ARQUITETO PLENO (ENCARGOS COMPLEMENTARES) -</v>
          </cell>
          <cell r="C235" t="str">
            <v>MES</v>
          </cell>
          <cell r="D235">
            <v>81.37</v>
          </cell>
          <cell r="G235">
            <v>74.459999999999994</v>
          </cell>
        </row>
        <row r="236">
          <cell r="A236">
            <v>95421</v>
          </cell>
          <cell r="B236" t="str">
            <v>CURSO DE CAPACITAÇÃO PARA ARQUITETO SÊNIOR (ENCARGOS COMPLEMENTARES) -</v>
          </cell>
          <cell r="C236" t="str">
            <v>MES</v>
          </cell>
          <cell r="D236">
            <v>96.4</v>
          </cell>
          <cell r="G236">
            <v>74.459999999999994</v>
          </cell>
        </row>
        <row r="237">
          <cell r="A237">
            <v>95422</v>
          </cell>
          <cell r="B237" t="str">
            <v>CURSO DE CAPACITAÇÃO PARA ENCARREGADO GERAL DE OBRAS (ENCARGOS COMPLEM</v>
          </cell>
          <cell r="C237" t="str">
            <v>MES</v>
          </cell>
          <cell r="D237">
            <v>53.78</v>
          </cell>
          <cell r="G237">
            <v>74.459999999999994</v>
          </cell>
        </row>
        <row r="238">
          <cell r="A238">
            <v>95423</v>
          </cell>
          <cell r="B238" t="str">
            <v>CURSO DE CAPACITAÇÃO PARA MESTRE DE OBRAS (ENCARGOS COMPLEMENTARES) -</v>
          </cell>
          <cell r="C238" t="str">
            <v>MES</v>
          </cell>
          <cell r="D238">
            <v>89.64</v>
          </cell>
          <cell r="G238">
            <v>74.459999999999994</v>
          </cell>
        </row>
        <row r="239">
          <cell r="A239">
            <v>95424</v>
          </cell>
          <cell r="B239" t="str">
            <v>CURSO DE CAPACITAÇÃO PARA TOPÓGRAFO (ENCARGOS COMPLEMENTARES) - MENSAL</v>
          </cell>
          <cell r="C239" t="str">
            <v>MES</v>
          </cell>
          <cell r="D239">
            <v>25.01</v>
          </cell>
          <cell r="G239">
            <v>74.459999999999994</v>
          </cell>
        </row>
      </sheetData>
      <sheetData sheetId="11"/>
      <sheetData sheetId="12"/>
      <sheetData sheetId="13">
        <row r="1">
          <cell r="A1" t="str">
            <v>Código</v>
          </cell>
          <cell r="B1" t="str">
            <v>Descrição</v>
          </cell>
          <cell r="C1" t="str">
            <v>Unidade</v>
          </cell>
          <cell r="D1" t="str">
            <v>Preço</v>
          </cell>
        </row>
        <row r="2">
          <cell r="A2">
            <v>2753</v>
          </cell>
          <cell r="B2" t="str">
            <v>PRISMA DE FECHAMENTO PARA ESTACIONAMENTOS, EM PRÉ-MOLDADO DE CONCRETO, DIMENSÕES 1,00 X 0,20 X 0,17 M</v>
          </cell>
          <cell r="C2" t="str">
            <v>KG</v>
          </cell>
          <cell r="D2">
            <v>45.57</v>
          </cell>
        </row>
        <row r="3">
          <cell r="A3">
            <v>4723</v>
          </cell>
          <cell r="B3" t="str">
            <v>VIBRADOR DE IMERSÃO (COM MANGOTE)</v>
          </cell>
          <cell r="C3" t="str">
            <v>H</v>
          </cell>
          <cell r="D3" t="str">
            <v>1,25</v>
          </cell>
        </row>
        <row r="4">
          <cell r="A4">
            <v>2540</v>
          </cell>
          <cell r="B4" t="str">
            <v>REJUNTE COLORIDO FLEXIVEL PARA REVESTIMENTOS CERÂMICOS</v>
          </cell>
          <cell r="C4" t="str">
            <v>KG</v>
          </cell>
          <cell r="D4">
            <v>2.9</v>
          </cell>
        </row>
        <row r="5">
          <cell r="A5">
            <v>2684</v>
          </cell>
          <cell r="B5" t="str">
            <v>ARGAMASSA INDUSTRIALIZADA VOTOMASSA AC- II, OU SIMILAR</v>
          </cell>
          <cell r="C5" t="str">
            <v>KG</v>
          </cell>
          <cell r="D5" t="str">
            <v>0,93</v>
          </cell>
        </row>
        <row r="6">
          <cell r="A6">
            <v>4689</v>
          </cell>
          <cell r="B6" t="str">
            <v>PISO TÁTIL DIRECIONAL E/OU AERTA, DE CONCRETO, COLORIDO, DIM 30X30CM - PARA DEFICIENTE VISUAL</v>
          </cell>
          <cell r="C6" t="str">
            <v>M2</v>
          </cell>
          <cell r="D6">
            <v>48</v>
          </cell>
        </row>
        <row r="7">
          <cell r="A7">
            <v>848</v>
          </cell>
          <cell r="B7" t="str">
            <v>DOBRADIÇA FERRO GALVANIZADO 3" X 3" SEM ANEIS</v>
          </cell>
          <cell r="C7" t="str">
            <v>UM</v>
          </cell>
          <cell r="D7" t="str">
            <v>6,05</v>
          </cell>
        </row>
        <row r="8">
          <cell r="A8">
            <v>3800</v>
          </cell>
          <cell r="B8" t="str">
            <v>ADUBO MINERAL NPK (10-10-10)</v>
          </cell>
          <cell r="C8" t="str">
            <v>KG</v>
          </cell>
          <cell r="D8" t="str">
            <v>4,18</v>
          </cell>
        </row>
        <row r="9">
          <cell r="A9">
            <v>9497</v>
          </cell>
          <cell r="B9" t="str">
            <v>COBERTURA EM POLICARBONATO ALVEOLAR DE 8MM, FIXADO EM PEÇAS DE ALUMÍNIO INCLUSIVE INSTALAÇÃO</v>
          </cell>
          <cell r="C9" t="str">
            <v>M2</v>
          </cell>
          <cell r="D9" t="str">
            <v>338,78</v>
          </cell>
        </row>
        <row r="10">
          <cell r="A10">
            <v>4979</v>
          </cell>
          <cell r="B10" t="str">
            <v>REMOÇÃO E REASSENTAMENTO DE TELHA ONDULADA DE FIBROCIMENTO 4, 6, OU 8MM</v>
          </cell>
          <cell r="C10" t="str">
            <v>M2</v>
          </cell>
        </row>
        <row r="11">
          <cell r="A11">
            <v>4181</v>
          </cell>
          <cell r="B11" t="str">
            <v>RESINA SILICÔNICA ( WB 11 DA SHERING WILLIANS OU SIMILAR)</v>
          </cell>
          <cell r="C11" t="str">
            <v>LT</v>
          </cell>
          <cell r="D11" t="str">
            <v>27,34</v>
          </cell>
        </row>
        <row r="12">
          <cell r="A12">
            <v>11297</v>
          </cell>
          <cell r="B12" t="str">
            <v>CERÂMICA 33,5 X 45 CM, ELIANE, LINHA FORMA BRANCO AC OU SIMILAR</v>
          </cell>
          <cell r="C12" t="str">
            <v>M2</v>
          </cell>
          <cell r="D12" t="str">
            <v>22,03</v>
          </cell>
        </row>
        <row r="13">
          <cell r="A13">
            <v>3406</v>
          </cell>
          <cell r="B13" t="str">
            <v>ARGAMASSA INDUSTRIALIZADA AC -I, VOTOMASSA OU SIMILAR</v>
          </cell>
          <cell r="C13" t="str">
            <v>KG</v>
          </cell>
          <cell r="D13" t="str">
            <v>0,41</v>
          </cell>
        </row>
        <row r="14">
          <cell r="A14">
            <v>367</v>
          </cell>
          <cell r="B14" t="str">
            <v>AREIA GROSSA - POSTO JAZIDA/FORNECEDOR (RETIRADA NA JAZIDA, SEM TRANSPORTE)</v>
          </cell>
          <cell r="C14" t="str">
            <v>M3</v>
          </cell>
          <cell r="D14">
            <v>81</v>
          </cell>
        </row>
        <row r="15">
          <cell r="A15">
            <v>1846</v>
          </cell>
          <cell r="B15" t="str">
            <v>PORTAO EM ALUMINIO, DE CORRER OU ABRIR, COR NATURAL, TIPO BUZIOS</v>
          </cell>
          <cell r="C15" t="str">
            <v>M2</v>
          </cell>
          <cell r="D15">
            <v>300</v>
          </cell>
        </row>
        <row r="16">
          <cell r="A16">
            <v>1903</v>
          </cell>
          <cell r="B16" t="str">
            <v>ARGAMASSA CIMENTO E AREIA TGRAÇO T-1 (1:3)- 1 SACO DE CIMENTO 50KG/ 3 PADIOLAS AREIA DIM. 0,35 X 0,45 X 0,23M- CONFECÇÃO MECANICA E TRANSPORTE</v>
          </cell>
          <cell r="C16" t="str">
            <v>M3</v>
          </cell>
          <cell r="D16" t="str">
            <v>339,4</v>
          </cell>
        </row>
        <row r="17">
          <cell r="A17">
            <v>3569</v>
          </cell>
          <cell r="B17" t="str">
            <v>DISPENSER PARA TOALHAS INTERFOLHADAS, PROLIM, LINHA TOILET PLUS REF 04305 OU SIMILAR</v>
          </cell>
          <cell r="C17" t="str">
            <v>UM</v>
          </cell>
          <cell r="D17" t="str">
            <v>87,06</v>
          </cell>
        </row>
        <row r="18">
          <cell r="A18">
            <v>2899</v>
          </cell>
          <cell r="B18" t="str">
            <v>CABIDE EM AÇO INOX, DECA 2060 C40, ACABAMENTO CROMADO OU SIMILAR</v>
          </cell>
          <cell r="C18" t="str">
            <v>UM</v>
          </cell>
          <cell r="D18" t="str">
            <v>92,9</v>
          </cell>
        </row>
        <row r="19">
          <cell r="A19">
            <v>1703</v>
          </cell>
          <cell r="B19" t="str">
            <v>PASTA LUBRIFICANTE P; PVC JE</v>
          </cell>
          <cell r="C19" t="str">
            <v>KG</v>
          </cell>
          <cell r="D19" t="str">
            <v>14,45</v>
          </cell>
        </row>
        <row r="20">
          <cell r="A20">
            <v>138</v>
          </cell>
          <cell r="B20" t="str">
            <v>ADESIVO PVC EM FRASCO DE 850 GRAMAS</v>
          </cell>
          <cell r="C20" t="str">
            <v>KG</v>
          </cell>
          <cell r="D20" t="str">
            <v>46,44</v>
          </cell>
        </row>
        <row r="21">
          <cell r="A21">
            <v>1270</v>
          </cell>
          <cell r="B21" t="str">
            <v>JUNCAO SIMPLES PVC RIGIDO P/ ESGOTO PRIMARIO, DIAM =100 X 50MM</v>
          </cell>
          <cell r="C21" t="str">
            <v>UN</v>
          </cell>
          <cell r="D21" t="str">
            <v>9,93</v>
          </cell>
        </row>
        <row r="22">
          <cell r="A22">
            <v>2036</v>
          </cell>
          <cell r="B22" t="str">
            <v>SOLUCAO LIMPADORA PVC</v>
          </cell>
          <cell r="C22" t="str">
            <v>L</v>
          </cell>
          <cell r="D22" t="str">
            <v>34,28</v>
          </cell>
        </row>
        <row r="23">
          <cell r="A23">
            <v>9901</v>
          </cell>
          <cell r="B23" t="str">
            <v>PAINEL EM VIDRO TEMPERADO 10MM</v>
          </cell>
          <cell r="C23" t="str">
            <v>M2</v>
          </cell>
          <cell r="D23">
            <v>290</v>
          </cell>
        </row>
        <row r="24">
          <cell r="A24">
            <v>8781</v>
          </cell>
          <cell r="B24" t="str">
            <v>ACABAMENTO PARA REGISTRO 1/2" , 3/4" E 1" (PQ), REF. 4900 C43, DA DECA OU SIMILAR</v>
          </cell>
          <cell r="C24" t="str">
            <v>UN</v>
          </cell>
          <cell r="D24" t="str">
            <v>28,47</v>
          </cell>
        </row>
        <row r="25">
          <cell r="A25">
            <v>2036</v>
          </cell>
          <cell r="B25" t="str">
            <v>SOLUÇÃO LIMPADORA PVC</v>
          </cell>
          <cell r="C25" t="str">
            <v>L</v>
          </cell>
          <cell r="D25" t="str">
            <v>34,28</v>
          </cell>
        </row>
        <row r="26">
          <cell r="A26">
            <v>6124</v>
          </cell>
          <cell r="B26" t="str">
            <v>ASSENTAMENTO DE CAIXA DE HIDRÔMETRO</v>
          </cell>
          <cell r="C26" t="str">
            <v>UN</v>
          </cell>
          <cell r="D26" t="str">
            <v>13,85</v>
          </cell>
        </row>
        <row r="27">
          <cell r="A27">
            <v>5207</v>
          </cell>
          <cell r="B27" t="str">
            <v>CAIXA PLÁSTICA PARA PROTEÇÃO DE HIDRÔMETRO C/ TAMPA ARTICULADA EM POLICARBONATO</v>
          </cell>
          <cell r="C27" t="str">
            <v>UN</v>
          </cell>
          <cell r="D27" t="str">
            <v>28,9</v>
          </cell>
        </row>
        <row r="28">
          <cell r="A28">
            <v>5896</v>
          </cell>
          <cell r="B28" t="str">
            <v>VEÍCULO TIPO SEDAN OU PICK-UP CAPACIDADE 0,6 TON</v>
          </cell>
          <cell r="C28" t="str">
            <v>H</v>
          </cell>
          <cell r="D28" t="str">
            <v>8,33</v>
          </cell>
        </row>
        <row r="29">
          <cell r="A29">
            <v>6</v>
          </cell>
          <cell r="B29" t="str">
            <v>DEMOLIÇÃO DE ALVENARIA DE BLOCO CERÂMICO E=0,09M - REVESTIDA</v>
          </cell>
          <cell r="C29" t="str">
            <v>M3</v>
          </cell>
          <cell r="D29" t="str">
            <v>21,5</v>
          </cell>
        </row>
        <row r="30">
          <cell r="A30">
            <v>6184</v>
          </cell>
          <cell r="B30" t="str">
            <v>CHUMBAMENTO DE CAIXA EM POLICARBONATO PARA PROTEÇÃO DE HIDRÔMETRO</v>
          </cell>
          <cell r="C30" t="str">
            <v>UN</v>
          </cell>
          <cell r="D30" t="str">
            <v>10,71</v>
          </cell>
        </row>
        <row r="31">
          <cell r="A31">
            <v>981</v>
          </cell>
          <cell r="B31" t="str">
            <v>FITA ADESIVA 18MM</v>
          </cell>
          <cell r="C31" t="str">
            <v>M</v>
          </cell>
          <cell r="D31" t="str">
            <v>0,17</v>
          </cell>
        </row>
        <row r="32">
          <cell r="A32">
            <v>138</v>
          </cell>
          <cell r="B32" t="str">
            <v>ADESIVO EM PC FRASCO DE 850G</v>
          </cell>
          <cell r="C32" t="str">
            <v>KG</v>
          </cell>
          <cell r="D32" t="str">
            <v>46,44</v>
          </cell>
        </row>
        <row r="33">
          <cell r="A33">
            <v>4001</v>
          </cell>
          <cell r="B33" t="str">
            <v>CURVA HORIZONTAL 300 X 100 MM PARA ELETROCALHA METALICA, COM ÂNGULO 90° (REF: MOPA OU SIMILAR)</v>
          </cell>
          <cell r="C33" t="str">
            <v>UN</v>
          </cell>
          <cell r="D33">
            <v>57.69</v>
          </cell>
        </row>
        <row r="34">
          <cell r="A34">
            <v>861</v>
          </cell>
          <cell r="B34" t="str">
            <v>ELETROCALHA METALICA PERFURADA 200 X 100 X 3000 MM (REF: MOPA OU SIMILAR)</v>
          </cell>
          <cell r="C34" t="str">
            <v>M</v>
          </cell>
          <cell r="D34">
            <v>21.3</v>
          </cell>
        </row>
        <row r="35">
          <cell r="A35">
            <v>2422</v>
          </cell>
          <cell r="B35" t="str">
            <v>VERGALHAO (TIRANTE) COM ROSCA TOTAL D= 3/8" X 10000MM (MARVITEC REF. 1431 OU SIMILAR)</v>
          </cell>
          <cell r="C35" t="str">
            <v>M</v>
          </cell>
          <cell r="D35">
            <v>5.52</v>
          </cell>
        </row>
        <row r="36">
          <cell r="A36">
            <v>3292</v>
          </cell>
          <cell r="B36" t="str">
            <v>CHUMBADOR PARABOLT 3/8" X 5"</v>
          </cell>
          <cell r="C36" t="str">
            <v>UN</v>
          </cell>
          <cell r="D36">
            <v>3.67</v>
          </cell>
        </row>
        <row r="37">
          <cell r="A37">
            <v>12158</v>
          </cell>
          <cell r="B37" t="str">
            <v>TÊ HORIZONTAL 200 X 100 MM PARA ELETROCALHA METALICA (REF: MOPA OU SIMILAR)</v>
          </cell>
          <cell r="C37" t="str">
            <v>UN</v>
          </cell>
          <cell r="D37">
            <v>45.11</v>
          </cell>
        </row>
        <row r="38">
          <cell r="A38">
            <v>1299</v>
          </cell>
          <cell r="B38" t="str">
            <v>LAMPADA FLUORESCENTE 32 W (SYLVANIA OU SIMILAR)</v>
          </cell>
          <cell r="C38" t="str">
            <v>UN</v>
          </cell>
          <cell r="D38">
            <v>5</v>
          </cell>
        </row>
        <row r="39">
          <cell r="A39">
            <v>1909</v>
          </cell>
          <cell r="B39" t="str">
            <v>REATOR ELETRONICO ALTO FATOR DE POTENCIA = 0,95 P/LAMPADA FLUORESCENTE 2 X 32 W</v>
          </cell>
          <cell r="C39" t="str">
            <v>UN</v>
          </cell>
          <cell r="D39">
            <v>27</v>
          </cell>
        </row>
        <row r="40">
          <cell r="A40">
            <v>6847</v>
          </cell>
          <cell r="B40" t="str">
            <v>LUMINARIA DE EMBUTIR COM DIFUSOR, PARA LAMPADA FLUORESCENTE, 2 X 32 W, REF. TBS020D23200, DA PHILIPS, EXCLUSIVE REATOR E LAMPADA</v>
          </cell>
          <cell r="C40" t="str">
            <v>UN</v>
          </cell>
          <cell r="D40">
            <v>183.42</v>
          </cell>
        </row>
        <row r="41">
          <cell r="A41">
            <v>7060</v>
          </cell>
          <cell r="B41" t="str">
            <v>LAMPADA FLUORESCENTE ELETRONICA PL 26W / 127V (COMPACTA INTEGRADA)</v>
          </cell>
          <cell r="C41" t="str">
            <v xml:space="preserve">UN </v>
          </cell>
          <cell r="D41">
            <v>25.54</v>
          </cell>
        </row>
        <row r="42">
          <cell r="A42">
            <v>10425</v>
          </cell>
          <cell r="B42" t="str">
            <v>LUMINARIA DE EMBUTIR COM ALETAS DE ALUMINIO, PARA LAMPADA FLUORESCENTE COMPACTA 2 X 26W, REF. C- 2338, DA LUSTRES PROJETO OU SIMILAR</v>
          </cell>
          <cell r="C42" t="str">
            <v>UN</v>
          </cell>
          <cell r="D42">
            <v>111.61</v>
          </cell>
        </row>
        <row r="43">
          <cell r="A43">
            <v>6842</v>
          </cell>
          <cell r="B43" t="str">
            <v>Lâmpada fluorescente 16 w, ref. TLDRS16W-S84-ECO, da Philips</v>
          </cell>
          <cell r="C43" t="str">
            <v>UN</v>
          </cell>
          <cell r="D43">
            <v>14.45</v>
          </cell>
        </row>
        <row r="44">
          <cell r="A44">
            <v>7329</v>
          </cell>
          <cell r="B44" t="str">
            <v>Luminária de sobrepor com aletas, para lâmpada fluorescente, 4 x 16w, ref. C-2342, da Lustres Projeto ou similar</v>
          </cell>
          <cell r="C44" t="str">
            <v>UN</v>
          </cell>
          <cell r="D44">
            <v>175.22</v>
          </cell>
        </row>
        <row r="45">
          <cell r="A45">
            <v>7513</v>
          </cell>
          <cell r="B45" t="str">
            <v>Reator eletrônico para lâmpada fluorescente 2 x 16w</v>
          </cell>
          <cell r="C45" t="str">
            <v>UN</v>
          </cell>
          <cell r="D45">
            <v>27.29</v>
          </cell>
        </row>
        <row r="46">
          <cell r="A46">
            <v>4675</v>
          </cell>
          <cell r="B46" t="str">
            <v>Lâmpada fluorescente eletronica PL 15W / 127v (compacta integrada)</v>
          </cell>
          <cell r="C46" t="str">
            <v>UN</v>
          </cell>
          <cell r="D46">
            <v>7.3</v>
          </cell>
        </row>
        <row r="47">
          <cell r="A47">
            <v>6863</v>
          </cell>
          <cell r="B47" t="str">
            <v>Luminária tipo balizador para ambiente aberto, corpo em alumínio fundido pintado, difusor em vidro frisado temperado, ref. EX02-S, da Lumicenter ou simiular (tipo tartaruga)</v>
          </cell>
          <cell r="C47" t="str">
            <v>UN</v>
          </cell>
          <cell r="D47">
            <v>78.47</v>
          </cell>
        </row>
        <row r="48">
          <cell r="A48">
            <v>485</v>
          </cell>
          <cell r="B48" t="str">
            <v>Caixa de passagem 30x30cm, em chapa de aço galvanizado p/eletrica</v>
          </cell>
          <cell r="C48" t="str">
            <v>UN</v>
          </cell>
          <cell r="D48">
            <v>36</v>
          </cell>
        </row>
        <row r="49">
          <cell r="A49">
            <v>10101</v>
          </cell>
          <cell r="B49" t="str">
            <v>QGBT - Quadro / Painel em chapa de aço com pintura eletrostática a pó poliester na cor bege, grau de proteção IP 54, com barramento, sem disjuntores - 1000x1700x600mm</v>
          </cell>
          <cell r="C49" t="str">
            <v>UN</v>
          </cell>
          <cell r="D49">
            <v>8349.6299999999992</v>
          </cell>
        </row>
        <row r="50">
          <cell r="A50">
            <v>12141</v>
          </cell>
          <cell r="B50" t="str">
            <v>Caixa de equipotencialização em aço 200x200x90mm, para embutir com tampa, com 9 terminais, ref:TEL-901 ou similar (SPDA)</v>
          </cell>
          <cell r="C50" t="str">
            <v>UN</v>
          </cell>
          <cell r="D50">
            <v>343.3</v>
          </cell>
        </row>
        <row r="51">
          <cell r="A51">
            <v>9707</v>
          </cell>
          <cell r="B51" t="str">
            <v>Fixador tipo Ômega em cobre, l=15mm, c/furos d=5,5mm e trava p/cabo de 35mm², ref:TEL-833 ou similar (p/SPDA)</v>
          </cell>
          <cell r="C51" t="str">
            <v>UN</v>
          </cell>
          <cell r="D51">
            <v>1.24</v>
          </cell>
        </row>
        <row r="52">
          <cell r="A52">
            <v>7863</v>
          </cell>
          <cell r="B52" t="str">
            <v>Haste de aterramento galvanizada a fogo 3/8" x 3,45m (RE-BAR) TEL-760</v>
          </cell>
          <cell r="C52" t="str">
            <v>UN</v>
          </cell>
          <cell r="D52">
            <v>18.72</v>
          </cell>
        </row>
        <row r="53">
          <cell r="A53">
            <v>9690</v>
          </cell>
          <cell r="B53" t="str">
            <v>CARTUCHO P/ SOLDA EXOTERMICA NR 90</v>
          </cell>
          <cell r="C53" t="str">
            <v>UN</v>
          </cell>
          <cell r="D53">
            <v>20</v>
          </cell>
        </row>
        <row r="54">
          <cell r="A54">
            <v>8430</v>
          </cell>
          <cell r="B54" t="str">
            <v>Suporte em ferro galv. para descida do cabo tipo reforçado com chapa de encosto em 90°</v>
          </cell>
          <cell r="C54" t="str">
            <v>UN</v>
          </cell>
          <cell r="D54">
            <v>15.57</v>
          </cell>
        </row>
        <row r="55">
          <cell r="A55">
            <v>11845</v>
          </cell>
          <cell r="B55" t="str">
            <v xml:space="preserve"> Suporte guia simples - ref. Tel 220</v>
          </cell>
          <cell r="C55" t="str">
            <v>UN</v>
          </cell>
          <cell r="D55">
            <v>7.55</v>
          </cell>
        </row>
        <row r="56">
          <cell r="A56">
            <v>2389</v>
          </cell>
          <cell r="B56" t="str">
            <v>Válvula de ferro "flow swicht" p/ instalações de combate a incêndio 2 1/2"</v>
          </cell>
          <cell r="C56" t="str">
            <v>UN</v>
          </cell>
          <cell r="D56">
            <v>364.37</v>
          </cell>
        </row>
        <row r="57">
          <cell r="A57">
            <v>591</v>
          </cell>
          <cell r="B57" t="str">
            <v>Chave magnética p/motor 3cv-220v</v>
          </cell>
          <cell r="C57" t="str">
            <v>UN</v>
          </cell>
          <cell r="D57">
            <v>117.1</v>
          </cell>
        </row>
        <row r="58">
          <cell r="A58">
            <v>3194</v>
          </cell>
          <cell r="B58" t="str">
            <v>Bomba para acoplamento em motor estacionário - combustão interna à gasolina, marca schneider ou similar, modelo SH55 BCA-41, motor 5,5 cv, d rec=2 1/2", hm = 8 a 26 m, q = 12,2 a 41,9 m3/h, inclusive motor</v>
          </cell>
          <cell r="C58" t="str">
            <v>UN</v>
          </cell>
          <cell r="D58">
            <v>1357.33</v>
          </cell>
        </row>
        <row r="59">
          <cell r="A59">
            <v>3197</v>
          </cell>
          <cell r="B59" t="str">
            <v>Acessórios para acoplamento de bomba em motor (5CV) BOWEX</v>
          </cell>
          <cell r="C59" t="str">
            <v>UN</v>
          </cell>
          <cell r="D59">
            <v>269.43</v>
          </cell>
        </row>
        <row r="60">
          <cell r="A60">
            <v>3198</v>
          </cell>
          <cell r="B60" t="str">
            <v>Motor à gasolina - 5CV</v>
          </cell>
          <cell r="C60" t="str">
            <v>UN</v>
          </cell>
          <cell r="D60">
            <v>2489.11</v>
          </cell>
        </row>
        <row r="61">
          <cell r="A61">
            <v>8995</v>
          </cell>
          <cell r="B61" t="str">
            <v>Cabo de cobre flexível blindado c/fita de cobre, 2 x 1,5mm2 - tensão:1kv</v>
          </cell>
          <cell r="C61" t="str">
            <v>M</v>
          </cell>
          <cell r="D61">
            <v>2.75</v>
          </cell>
        </row>
        <row r="62">
          <cell r="A62">
            <v>448</v>
          </cell>
          <cell r="B62" t="str">
            <v xml:space="preserve"> Caixa de passagem em alumínio 30 x 30 x 10 cm</v>
          </cell>
          <cell r="C62" t="str">
            <v>UN</v>
          </cell>
          <cell r="D62">
            <v>88</v>
          </cell>
        </row>
        <row r="63">
          <cell r="A63">
            <v>7627</v>
          </cell>
          <cell r="B63" t="str">
            <v>Central de alarme e detecção de incendio, capacidade: 2 baterias, 8 laços, com 2 linhas, mod.VR-8L, Verin ou similar</v>
          </cell>
          <cell r="C63" t="str">
            <v>UN</v>
          </cell>
          <cell r="D63">
            <v>341</v>
          </cell>
        </row>
        <row r="64">
          <cell r="A64">
            <v>816</v>
          </cell>
          <cell r="B64" t="str">
            <v>DETECTOR DE FUMAÇA (PAREDE)</v>
          </cell>
          <cell r="C64" t="str">
            <v>UN</v>
          </cell>
          <cell r="D64">
            <v>151.78</v>
          </cell>
        </row>
        <row r="65">
          <cell r="A65">
            <v>11082</v>
          </cell>
          <cell r="B65" t="str">
            <v>LUMINARIA DE EMERGENCIA COM 48 LEDS C/ BLOCO AUTOMATICO</v>
          </cell>
          <cell r="C65" t="str">
            <v>UN</v>
          </cell>
          <cell r="D65">
            <v>66.569999999999993</v>
          </cell>
        </row>
        <row r="66">
          <cell r="A66">
            <v>8311</v>
          </cell>
          <cell r="B66" t="str">
            <v>Cruzeta 100 x 50 mm para eletrocalha perfurada metálica (ref.: mopa ou similar)</v>
          </cell>
          <cell r="C66" t="str">
            <v>UN</v>
          </cell>
          <cell r="D66">
            <v>19.489999999999998</v>
          </cell>
        </row>
        <row r="67">
          <cell r="A67">
            <v>49</v>
          </cell>
          <cell r="B67" t="str">
            <v>Cabista para instalação telefônica</v>
          </cell>
          <cell r="C67" t="str">
            <v>H</v>
          </cell>
          <cell r="D67">
            <v>5.96</v>
          </cell>
        </row>
        <row r="68">
          <cell r="A68">
            <v>6477</v>
          </cell>
          <cell r="B68" t="str">
            <v>Cabo UTP - 4 pares-categoria 6 (p/cabeam.estruturado)</v>
          </cell>
          <cell r="C68" t="str">
            <v>M</v>
          </cell>
          <cell r="D68">
            <v>1.7</v>
          </cell>
        </row>
        <row r="69">
          <cell r="A69">
            <v>506</v>
          </cell>
          <cell r="B69" t="str">
            <v>Canaleta plastica 50 x 20mm, com divisória ( ref. 300 24, Pial Legrand ou similar)</v>
          </cell>
          <cell r="C69" t="str">
            <v>M</v>
          </cell>
          <cell r="D69">
            <v>9.9499999999999993</v>
          </cell>
        </row>
        <row r="70">
          <cell r="A70">
            <v>7549</v>
          </cell>
          <cell r="B70" t="str">
            <v>Central PABX híbrida, capacidade 16 linhas e 40 ramais, mod.Impacta 94, Intelbrás ou similar</v>
          </cell>
          <cell r="C70" t="str">
            <v>UN</v>
          </cell>
          <cell r="D70">
            <v>5123.3100000000004</v>
          </cell>
        </row>
        <row r="71">
          <cell r="A71">
            <v>3997</v>
          </cell>
          <cell r="B71" t="str">
            <v>Curva horizontal 100 x 50 mm para eletrocalha metálica, com ângulo 90° (ref.: mopa ou similar)</v>
          </cell>
          <cell r="C71" t="str">
            <v>UN</v>
          </cell>
          <cell r="D71">
            <v>9.99</v>
          </cell>
        </row>
        <row r="72">
          <cell r="A72">
            <v>12167</v>
          </cell>
          <cell r="B72" t="str">
            <v>Distribuidor interno óptico - D.I.O</v>
          </cell>
          <cell r="C72" t="str">
            <v>UN</v>
          </cell>
          <cell r="D72">
            <v>721.71</v>
          </cell>
        </row>
        <row r="73">
          <cell r="A73">
            <v>860</v>
          </cell>
          <cell r="B73" t="str">
            <v>Eletrocalha metálica perfurada 100 x 50 x 3000 mm (ref. mopa ou similar)</v>
          </cell>
          <cell r="C73" t="str">
            <v>M</v>
          </cell>
          <cell r="D73">
            <v>13.17</v>
          </cell>
        </row>
        <row r="74">
          <cell r="A74">
            <v>8926</v>
          </cell>
          <cell r="B74" t="str">
            <v>CABO DE FIBRA ÓTICA DE 6 VIAS</v>
          </cell>
          <cell r="C74" t="str">
            <v>M</v>
          </cell>
          <cell r="D74">
            <v>10.18</v>
          </cell>
        </row>
        <row r="75">
          <cell r="A75">
            <v>1708</v>
          </cell>
          <cell r="B75" t="str">
            <v>PATH CABLE 1,50 M CAT 5E</v>
          </cell>
          <cell r="C75" t="str">
            <v>UN</v>
          </cell>
          <cell r="D75">
            <v>8.8699999999999992</v>
          </cell>
        </row>
        <row r="76">
          <cell r="A76">
            <v>7304</v>
          </cell>
          <cell r="B76" t="str">
            <v>PATH PANEL 24 PORTAS CAT 6E</v>
          </cell>
          <cell r="C76" t="str">
            <v>UN</v>
          </cell>
          <cell r="D76">
            <v>511.82</v>
          </cell>
        </row>
        <row r="77">
          <cell r="A77">
            <v>1707</v>
          </cell>
          <cell r="B77" t="str">
            <v>PATH PANEL 48 PORTAS CAT. 5E</v>
          </cell>
          <cell r="C77" t="str">
            <v>UN</v>
          </cell>
          <cell r="D77">
            <v>1335.7</v>
          </cell>
        </row>
        <row r="78">
          <cell r="A78">
            <v>8797</v>
          </cell>
          <cell r="B78" t="str">
            <v>RACK DE PAREDE 19" X 16" U X 450MM</v>
          </cell>
          <cell r="C78" t="str">
            <v>UN</v>
          </cell>
          <cell r="D78">
            <v>692.32</v>
          </cell>
        </row>
        <row r="79">
          <cell r="A79">
            <v>12110</v>
          </cell>
          <cell r="B79" t="str">
            <v>RACK FECHADO TIPO ARMARIO 19" X 44U X 670MM</v>
          </cell>
          <cell r="C79" t="str">
            <v>UN</v>
          </cell>
          <cell r="D79">
            <v>1690.24</v>
          </cell>
        </row>
        <row r="80">
          <cell r="A80">
            <v>7615</v>
          </cell>
          <cell r="B80" t="str">
            <v>SWITCH 24 PORTAS 10/100 MBPS</v>
          </cell>
          <cell r="C80" t="str">
            <v>UN</v>
          </cell>
          <cell r="D80">
            <v>638.24</v>
          </cell>
        </row>
        <row r="81">
          <cell r="A81">
            <v>3320</v>
          </cell>
          <cell r="B81" t="str">
            <v>SWITCH 48 PORTAS 19"</v>
          </cell>
          <cell r="C81" t="str">
            <v>UN</v>
          </cell>
          <cell r="D81">
            <v>1432.93</v>
          </cell>
        </row>
        <row r="82">
          <cell r="A82">
            <v>11482</v>
          </cell>
          <cell r="B82" t="str">
            <v>VOICE PANEL 24 PORTAS CAT 6</v>
          </cell>
          <cell r="C82" t="str">
            <v>UN</v>
          </cell>
          <cell r="D82">
            <v>227.67</v>
          </cell>
        </row>
        <row r="83">
          <cell r="A83">
            <v>6698</v>
          </cell>
          <cell r="B83" t="str">
            <v>Técnico em informática - Fonte SEINFRA - ref. mês 01/17</v>
          </cell>
          <cell r="C83" t="str">
            <v>H</v>
          </cell>
          <cell r="D83">
            <v>10.16</v>
          </cell>
        </row>
        <row r="84">
          <cell r="A84">
            <v>7540</v>
          </cell>
          <cell r="B84" t="str">
            <v>Câmera infravermelho CCD Sony 1/3 super HAD, 420TVL, 25 metros, VM 300 IR25, cod.6250, Intelbras ou similar</v>
          </cell>
          <cell r="C84" t="str">
            <v>UN</v>
          </cell>
          <cell r="D84">
            <v>610.41</v>
          </cell>
        </row>
        <row r="85">
          <cell r="A85">
            <v>20</v>
          </cell>
          <cell r="B85" t="str">
            <v>Fornecimento e instalação de ar condicionado tipo split wall 24.000 BTU's (evaporadora e condensadora) - contempla a mão de obra, suporte e tubulação até 3,0m</v>
          </cell>
          <cell r="C85" t="str">
            <v>UN</v>
          </cell>
          <cell r="D85">
            <v>3623</v>
          </cell>
        </row>
        <row r="86">
          <cell r="A86">
            <v>11151</v>
          </cell>
          <cell r="B86" t="str">
            <v>Fornecimento e instalação de ar condicionado tipo split wall 9.000 BTU's (evaporadora e condensadora) - contempla a mão de obra, suporte e tubulação até 3,0m</v>
          </cell>
          <cell r="C86" t="str">
            <v>UN</v>
          </cell>
          <cell r="D86">
            <v>2250</v>
          </cell>
        </row>
        <row r="87">
          <cell r="A87">
            <v>11152</v>
          </cell>
          <cell r="B87" t="str">
            <v>Fornecimento e instalação de ar condicionado tipo split wall 12.000 BTU's (evaporadora e condensadora) - contempla a mão de obra, suporte e tubulação até 3,0m</v>
          </cell>
          <cell r="C87" t="str">
            <v>UN</v>
          </cell>
          <cell r="D87">
            <v>2490</v>
          </cell>
        </row>
        <row r="88">
          <cell r="A88">
            <v>19</v>
          </cell>
          <cell r="B88" t="str">
            <v>Fornecimento e instalação de ar condicionado tipo split wall 18.000 BTU's (evaporadora e condensadora) - contempla a mão de obra, suporte e tubulação até 3,0m</v>
          </cell>
          <cell r="C88" t="str">
            <v>UN</v>
          </cell>
          <cell r="D88">
            <v>2678</v>
          </cell>
        </row>
        <row r="89">
          <cell r="A89">
            <v>11153</v>
          </cell>
          <cell r="B89" t="str">
            <v>Fornecimento e instalação de ar condicionado tipo split wall 30.000 BTU's (evaporadora e condensadora) - contempla a mão de obra, suporte e tubulação até 3,0m</v>
          </cell>
          <cell r="C89" t="str">
            <v>UN</v>
          </cell>
          <cell r="D89">
            <v>4180</v>
          </cell>
        </row>
        <row r="90">
          <cell r="A90">
            <v>11154</v>
          </cell>
          <cell r="B90" t="str">
            <v>Fornecimento e instalação de ar condicionado tipo split wall 36.000 BTU's (evaporadora e condensadora) - contempla a mão de obra, suporte e tubulação até 3,0m</v>
          </cell>
          <cell r="C90" t="str">
            <v>UN</v>
          </cell>
          <cell r="D90">
            <v>6983</v>
          </cell>
        </row>
        <row r="91">
          <cell r="A91">
            <v>2643</v>
          </cell>
          <cell r="B91" t="str">
            <v>Fita isolante de alta fusão 19 mm x 10 m</v>
          </cell>
          <cell r="C91" t="str">
            <v>UN</v>
          </cell>
          <cell r="D91">
            <v>11</v>
          </cell>
        </row>
        <row r="92">
          <cell r="A92">
            <v>3283</v>
          </cell>
          <cell r="B92" t="str">
            <v>Cabo de cobre PP Cordplast 3 x 2,5 mm2, 450/750v</v>
          </cell>
          <cell r="C92" t="str">
            <v>M</v>
          </cell>
          <cell r="D92">
            <v>3.15</v>
          </cell>
        </row>
        <row r="93">
          <cell r="A93">
            <v>4676</v>
          </cell>
          <cell r="B93" t="str">
            <v>Fita em aço 1/2" Fusimec ou similar</v>
          </cell>
          <cell r="C93" t="str">
            <v>M</v>
          </cell>
          <cell r="D93">
            <v>1.92</v>
          </cell>
        </row>
        <row r="94">
          <cell r="A94">
            <v>4683</v>
          </cell>
          <cell r="B94" t="str">
            <v>Parafuso de ferro zincado c/rosca 3/8 " x 1 1/2"</v>
          </cell>
          <cell r="C94" t="str">
            <v>UN</v>
          </cell>
          <cell r="D94">
            <v>0.45</v>
          </cell>
        </row>
        <row r="95">
          <cell r="A95">
            <v>5005</v>
          </cell>
          <cell r="B95" t="str">
            <v>Arruela lisa de aço galvanizada de Ø 1/4"</v>
          </cell>
          <cell r="C95" t="str">
            <v>UN</v>
          </cell>
          <cell r="D95">
            <v>0.03</v>
          </cell>
        </row>
        <row r="96">
          <cell r="A96">
            <v>5008</v>
          </cell>
          <cell r="B96" t="str">
            <v>Calha de isolamento elumaflex ou similar 28x25mm</v>
          </cell>
          <cell r="C96" t="str">
            <v>M</v>
          </cell>
          <cell r="D96">
            <v>1.95</v>
          </cell>
        </row>
        <row r="97">
          <cell r="A97">
            <v>10269</v>
          </cell>
          <cell r="B97" t="str">
            <v>GRELHA DE INSUFLAMENTO DUPLA COM REGISTRO 200 X 150MM</v>
          </cell>
          <cell r="C97" t="str">
            <v>UN</v>
          </cell>
          <cell r="D97">
            <v>80.569999999999993</v>
          </cell>
        </row>
        <row r="98">
          <cell r="A98">
            <v>7531</v>
          </cell>
          <cell r="B98" t="str">
            <v>Tomada dupla para lógica RJ45, 4"x2", embutir, completa, ref.0605, Fame ou similar</v>
          </cell>
          <cell r="C98" t="str">
            <v>UN</v>
          </cell>
          <cell r="D98">
            <v>44</v>
          </cell>
        </row>
        <row r="99">
          <cell r="A99">
            <v>2242</v>
          </cell>
          <cell r="B99" t="str">
            <v>TOMADA PARA LOGICA, RJ 45, COM PLACA</v>
          </cell>
          <cell r="C99" t="str">
            <v>UN</v>
          </cell>
          <cell r="D99">
            <v>23.48</v>
          </cell>
        </row>
        <row r="100">
          <cell r="A100">
            <v>8206</v>
          </cell>
          <cell r="B100" t="str">
            <v>BOX RETO 1"</v>
          </cell>
          <cell r="C100" t="str">
            <v>UN</v>
          </cell>
          <cell r="D100">
            <v>2.96</v>
          </cell>
        </row>
        <row r="101">
          <cell r="A101">
            <v>9889</v>
          </cell>
          <cell r="B101" t="str">
            <v>Forro de fibra mineral Armstrong Clean Room FL ou similar - fornecimento e instalação</v>
          </cell>
          <cell r="C101" t="str">
            <v>M2</v>
          </cell>
          <cell r="D101">
            <v>202.45</v>
          </cell>
        </row>
        <row r="102">
          <cell r="A102">
            <v>14</v>
          </cell>
          <cell r="B102" t="str">
            <v>POLIMENTO DE PISO DE ALTA RESISTÊNCIA</v>
          </cell>
          <cell r="C102" t="str">
            <v>M2</v>
          </cell>
          <cell r="D102">
            <v>15</v>
          </cell>
        </row>
        <row r="103">
          <cell r="A103">
            <v>1979</v>
          </cell>
          <cell r="B103" t="str">
            <v>RODAPÉ ALTA RESISTÊNCIA, h=10cm</v>
          </cell>
          <cell r="C103" t="str">
            <v>M</v>
          </cell>
          <cell r="D103">
            <v>17</v>
          </cell>
        </row>
        <row r="104">
          <cell r="A104">
            <v>9870</v>
          </cell>
          <cell r="B104" t="str">
            <v>SUPORTE TIPO U PARA ELETROCALHA 300X100MM (REF. MOPA OU SIMILAR).</v>
          </cell>
          <cell r="C104" t="str">
            <v>UN</v>
          </cell>
          <cell r="D104">
            <v>4.03</v>
          </cell>
        </row>
        <row r="105">
          <cell r="A105">
            <v>1089</v>
          </cell>
          <cell r="B105" t="str">
            <v>GUIA DE CABOS FECHADO 19" 1U</v>
          </cell>
          <cell r="C105" t="str">
            <v>UN</v>
          </cell>
          <cell r="D105">
            <v>18.41</v>
          </cell>
        </row>
        <row r="106">
          <cell r="A106">
            <v>6640</v>
          </cell>
          <cell r="B106" t="str">
            <v>PATCH CABLE (PATCH CORD AZUL) CATT.6 C/2,5M</v>
          </cell>
          <cell r="C106" t="str">
            <v>UN</v>
          </cell>
          <cell r="D106">
            <v>33.68</v>
          </cell>
        </row>
        <row r="107">
          <cell r="A107">
            <v>6766</v>
          </cell>
          <cell r="B107" t="str">
            <v>REGUA DE TOMADAS PARA RACK 19" COM 8 TOMADAS 2P+T</v>
          </cell>
          <cell r="C107" t="str">
            <v>UN</v>
          </cell>
          <cell r="D107">
            <v>18.45</v>
          </cell>
        </row>
        <row r="108">
          <cell r="A108">
            <v>7387</v>
          </cell>
          <cell r="B108" t="str">
            <v>BARRA DE APOIO PARA SANITÁRIOS DE DEFICIENTES FÍSICOS, DECA 2310 EBR, L=90 CM, OU SIMILAR</v>
          </cell>
          <cell r="C108" t="str">
            <v>UN</v>
          </cell>
          <cell r="D108">
            <v>439.13</v>
          </cell>
        </row>
        <row r="109">
          <cell r="A109">
            <v>9408</v>
          </cell>
          <cell r="B109" t="str">
            <v>BARRA DE APOIO EM AÇO INOX PARA LAVATÓRIO DECA REF. L510 OU SIMILAR</v>
          </cell>
          <cell r="C109" t="str">
            <v>UN</v>
          </cell>
          <cell r="D109">
            <v>328</v>
          </cell>
        </row>
        <row r="110">
          <cell r="A110">
            <v>10739</v>
          </cell>
          <cell r="B110" t="str">
            <v>Path cord UTP cat 5e rj-45 c/4,5m</v>
          </cell>
          <cell r="C110" t="str">
            <v>UN</v>
          </cell>
          <cell r="D110">
            <v>22.72</v>
          </cell>
        </row>
        <row r="111">
          <cell r="A111">
            <v>68</v>
          </cell>
          <cell r="B111" t="str">
            <v>REATERRO MANUAL DE VALAS COM ESPELHAMENTO E COMPACTAÇÃO UTILIZANDO COMPACTADOR PLACA VIBRATÓRIA, SEM CONTROLE DO GRAU DE COMPACTAÇÃO</v>
          </cell>
          <cell r="C111" t="str">
            <v>M3</v>
          </cell>
          <cell r="D111">
            <v>9.1999999999999993</v>
          </cell>
        </row>
        <row r="112">
          <cell r="A112">
            <v>95</v>
          </cell>
          <cell r="B112" t="str">
            <v>CONCRETO SIMPLES FABRICADO NA OBRA, FCK= 13,5 MPA, LANÇADO E ADENSADO</v>
          </cell>
          <cell r="C112" t="str">
            <v>M3</v>
          </cell>
          <cell r="D112">
            <v>347.46</v>
          </cell>
        </row>
        <row r="113">
          <cell r="A113">
            <v>115</v>
          </cell>
          <cell r="B113" t="str">
            <v>FORMA PLANA PARA ESTRUTURAS, EM COMPENSADO RESINADO DE 12MM, 02 USOS, INCLUSIVE ESCORAMENTO - REVISADA 07.2015</v>
          </cell>
          <cell r="C113" t="str">
            <v>M2</v>
          </cell>
          <cell r="D113">
            <v>79.97</v>
          </cell>
        </row>
        <row r="114">
          <cell r="A114">
            <v>140</v>
          </cell>
          <cell r="B114" t="str">
            <v>AÇO CA - 50 Ø 6,3 A 12,5MM. INCLUSIVE CORTE, DOBRAGEM, MONTAGEM E COLOCAÇÃO DE FERRAGENS NAS FORMAS, PARA SUPERESTRUTURAS E FUNDAÇÕES</v>
          </cell>
          <cell r="C114" t="str">
            <v>KG</v>
          </cell>
          <cell r="D114">
            <v>6.3</v>
          </cell>
        </row>
        <row r="115">
          <cell r="A115">
            <v>155</v>
          </cell>
          <cell r="B115" t="str">
            <v>ALVENARIA TIJOLO CERAMICO MACIÇO ( 4 X 9 X 17), ESP= 0,09M (SINGELA), COM ARGAMASSA TRAÇO T5 - 1:2:8 (CIMENTO/CAL/AREIA) COM JUNTA DE 2,0CM</v>
          </cell>
          <cell r="C115" t="str">
            <v>M2</v>
          </cell>
          <cell r="D115">
            <v>73.55</v>
          </cell>
        </row>
        <row r="116">
          <cell r="A116">
            <v>1964</v>
          </cell>
          <cell r="B116" t="str">
            <v>IMPERMEABILIZAÇÃO COM MANTA ASFALTICA 3MM, CLASSE 2, ESTRUDADA COM REFORÇO DE NÃO TECIDO DE POLIESTER, INCLUSIVE APLICAÇÃO DE 1 DEMÃO DE PRIMER E PROTEÇÃO MECANICA TRAÇO 1:3</v>
          </cell>
          <cell r="C116" t="str">
            <v>M2</v>
          </cell>
          <cell r="D116">
            <v>45.46</v>
          </cell>
        </row>
        <row r="117">
          <cell r="A117">
            <v>2497</v>
          </cell>
          <cell r="B117" t="str">
            <v>ESCAVAÇÃO MANUAL DE VALA OU CAVA  EM MATERIAL DE 1° CATEGORIA, PROFUNDIDADE ATÉ 1,50M</v>
          </cell>
          <cell r="C117" t="str">
            <v>M3</v>
          </cell>
          <cell r="D117">
            <v>34.92</v>
          </cell>
        </row>
        <row r="118">
          <cell r="A118">
            <v>2656</v>
          </cell>
          <cell r="B118" t="str">
            <v>LASTRO DE BRITA 1</v>
          </cell>
          <cell r="C118" t="str">
            <v>M3</v>
          </cell>
          <cell r="D118">
            <v>96.46</v>
          </cell>
        </row>
        <row r="119">
          <cell r="A119">
            <v>3310</v>
          </cell>
          <cell r="B119" t="str">
            <v>CHAPISCO EM PAREDE  COM ARGAMASSA TRAÇO T1 - 1:3 (CIMENTO/ AREIA) - REVISADO 08/2015</v>
          </cell>
          <cell r="C119" t="str">
            <v>M2</v>
          </cell>
          <cell r="D119">
            <v>4.45</v>
          </cell>
        </row>
        <row r="120">
          <cell r="A120">
            <v>3318</v>
          </cell>
          <cell r="B120" t="str">
            <v>REBOCO ESPECIAL DE PAREDE 2CM COM ARGAMASSA TRAÇO T3 - 1:3 CIMENTO/ AREIA/ VEDACIT</v>
          </cell>
          <cell r="C120" t="str">
            <v>M2</v>
          </cell>
          <cell r="D120">
            <v>25.6</v>
          </cell>
        </row>
        <row r="121">
          <cell r="A121">
            <v>81</v>
          </cell>
          <cell r="B121" t="str">
            <v>AÇO CA - 50 6,3 A 12,5 MM</v>
          </cell>
          <cell r="C121" t="str">
            <v>KG</v>
          </cell>
          <cell r="D121">
            <v>3.97</v>
          </cell>
        </row>
        <row r="122">
          <cell r="A122">
            <v>127</v>
          </cell>
          <cell r="B122" t="str">
            <v>CONCRETO SIMPLES USINADO FCK= 21MPA, BOMBEADO, LANÇADO E ADENSADO EM SUPERESTRUTURA</v>
          </cell>
          <cell r="C122" t="str">
            <v>M3</v>
          </cell>
          <cell r="D122">
            <v>283.76</v>
          </cell>
        </row>
        <row r="123">
          <cell r="A123">
            <v>11640</v>
          </cell>
          <cell r="B123" t="str">
            <v>FORMA PLANA PARA ESTRUTURAS, EM COMPENSADO PLASTIFICADO DE 10MM, 02 USOS, INCLUSIVE ESCORAMENTO - REVISADA 07.2015</v>
          </cell>
          <cell r="C123" t="str">
            <v>M2</v>
          </cell>
          <cell r="D123">
            <v>69.180000000000007</v>
          </cell>
        </row>
        <row r="124">
          <cell r="A124">
            <v>8753</v>
          </cell>
          <cell r="B124" t="str">
            <v>GRANITO CINZA CORUMBA POLIDO ESP=2CM</v>
          </cell>
          <cell r="C124" t="str">
            <v>M2</v>
          </cell>
          <cell r="D124">
            <v>205.66</v>
          </cell>
        </row>
        <row r="125">
          <cell r="A125">
            <v>2030</v>
          </cell>
          <cell r="B125" t="str">
            <v>SOLEIRA GRANITO POLIDO CINZA ANDORINHA 15 X 2CM</v>
          </cell>
          <cell r="C125" t="str">
            <v>M</v>
          </cell>
          <cell r="D125">
            <v>21.53</v>
          </cell>
        </row>
        <row r="126">
          <cell r="A126">
            <v>1906</v>
          </cell>
          <cell r="B126" t="str">
            <v>ARGAMASSA CIMENTO E AREIA TRAÇO T-4 (1:5) - 1 SACO CIMENTO 50KG/ 5 PADIOLAS AREIA DIM. 0,35Z 0,45 X 0,23M -  CONFECÇÃO MECANICA E TRANSPORTE</v>
          </cell>
          <cell r="C126" t="str">
            <v>M3</v>
          </cell>
          <cell r="D126">
            <v>275.27999999999997</v>
          </cell>
        </row>
        <row r="127">
          <cell r="A127">
            <v>2477</v>
          </cell>
          <cell r="B127" t="str">
            <v>RASGOS EM ALVENARIA PARA PASSAGEM DE TUBULAÇÃO DIÂM 1 1/4" A 2"</v>
          </cell>
          <cell r="C127" t="str">
            <v>M</v>
          </cell>
          <cell r="D127">
            <v>7.21</v>
          </cell>
        </row>
        <row r="128">
          <cell r="A128">
            <v>2484</v>
          </cell>
          <cell r="B128" t="str">
            <v>ENCHIMENTO DE RASGOS EM ALVENARIA E CONCRETO PARA TUBULAÇÃO DIÂM 1 1/4" A 2"</v>
          </cell>
          <cell r="C128" t="str">
            <v>M</v>
          </cell>
          <cell r="D128">
            <v>6.41</v>
          </cell>
        </row>
        <row r="129">
          <cell r="A129">
            <v>2478</v>
          </cell>
          <cell r="B129" t="str">
            <v>RASGOS EM ALVENARIA PARA PASSAGEM DE TUBULAÇÃO DIÂM 2 1/2" A 4"</v>
          </cell>
          <cell r="C129" t="str">
            <v>M</v>
          </cell>
          <cell r="D129">
            <v>6.83</v>
          </cell>
        </row>
        <row r="130">
          <cell r="A130">
            <v>2485</v>
          </cell>
          <cell r="B130" t="str">
            <v>ENCHIMENTO DE RASGOS EM ALVENARIA E CONCRETO PARA TUBULAÇÃO DIÂM 2 1/2" A 4"</v>
          </cell>
          <cell r="C130" t="str">
            <v>M</v>
          </cell>
          <cell r="D130">
            <v>9.74</v>
          </cell>
        </row>
        <row r="131">
          <cell r="A131">
            <v>1937</v>
          </cell>
          <cell r="B131" t="str">
            <v>REDUÇÃO EXCENTRICA PVC SANITARIO D= 100 X 50MM</v>
          </cell>
          <cell r="C131" t="str">
            <v>UN</v>
          </cell>
          <cell r="D131">
            <v>5.0199999999999996</v>
          </cell>
        </row>
        <row r="132">
          <cell r="A132">
            <v>8347</v>
          </cell>
          <cell r="B132" t="str">
            <v>ARRUELA LISA ZINCADA D= 1/4"</v>
          </cell>
          <cell r="C132" t="str">
            <v>UN</v>
          </cell>
          <cell r="D132">
            <v>0.09</v>
          </cell>
        </row>
        <row r="133">
          <cell r="A133">
            <v>3309</v>
          </cell>
          <cell r="B133" t="str">
            <v>ABRAÇADEIRA E, AÇO INOX, TIPO "D", 1"</v>
          </cell>
          <cell r="C133" t="str">
            <v>UN</v>
          </cell>
          <cell r="D133">
            <v>0.75</v>
          </cell>
        </row>
        <row r="134">
          <cell r="A134">
            <v>8212</v>
          </cell>
          <cell r="B134" t="str">
            <v>CHUMBADOR WALSYMA CB 314200 D= 1/4" X 2"</v>
          </cell>
          <cell r="C134" t="str">
            <v>UN</v>
          </cell>
          <cell r="D134">
            <v>2.4</v>
          </cell>
        </row>
        <row r="135">
          <cell r="A135">
            <v>11900</v>
          </cell>
          <cell r="B135" t="str">
            <v xml:space="preserve">PORCA EM ALUMÍNIO 1/4" </v>
          </cell>
          <cell r="C135" t="str">
            <v>UN</v>
          </cell>
          <cell r="D135">
            <v>0.1</v>
          </cell>
        </row>
        <row r="136">
          <cell r="A136">
            <v>2003</v>
          </cell>
          <cell r="B136" t="str">
            <v>SAÍDA HORIZONTAL PARA ELETRODUTO 3/4" (REF. VL 33 VALEMAM OU SIMILAR)</v>
          </cell>
          <cell r="C136" t="str">
            <v>UN</v>
          </cell>
          <cell r="D136">
            <v>2.5499999999999998</v>
          </cell>
        </row>
        <row r="137">
          <cell r="A137">
            <v>2001</v>
          </cell>
          <cell r="B137" t="str">
            <v>SAÍDA HORIZONTAL PARA ELETRODUTO 1" (REF. VL 33 VALEMAM OU SIMILAR)</v>
          </cell>
          <cell r="C137" t="str">
            <v>UN</v>
          </cell>
          <cell r="D137">
            <v>1.6</v>
          </cell>
        </row>
        <row r="138">
          <cell r="A138">
            <v>2234</v>
          </cell>
          <cell r="B138" t="str">
            <v>VERGALHÃO (TIRANTE) COM ROSCA TOTAL Ø 1/4" X 1000MM ( MARVITEC REF. 1431 OU SIMILAR)</v>
          </cell>
          <cell r="C138" t="str">
            <v>UN</v>
          </cell>
          <cell r="D138">
            <v>9.1999999999999993</v>
          </cell>
        </row>
        <row r="139">
          <cell r="A139">
            <v>1395</v>
          </cell>
          <cell r="B139" t="str">
            <v>LUMINÁRIA TUBULAR 2 X 20W (LUMIFLEX OU SIMILAR)</v>
          </cell>
          <cell r="C139" t="str">
            <v>UN</v>
          </cell>
          <cell r="D139">
            <v>45.8</v>
          </cell>
        </row>
        <row r="140">
          <cell r="A140">
            <v>1912</v>
          </cell>
          <cell r="B140" t="str">
            <v>REATOR ELETRÔNICO FATOR DE POTÊNCIA 0,95 PARA LÂMPADA FLUORESCENTE 2 X 20W</v>
          </cell>
          <cell r="C140" t="str">
            <v>UN</v>
          </cell>
          <cell r="D140">
            <v>13</v>
          </cell>
        </row>
        <row r="141">
          <cell r="A141">
            <v>469</v>
          </cell>
          <cell r="B141" t="str">
            <v>CAIXA DE PASSAGEM PVC 15 X 15 X 8CM PARA ELETRICA, TIPO AQUATIC OU SIMILAR</v>
          </cell>
          <cell r="C141" t="str">
            <v>UN</v>
          </cell>
          <cell r="D141">
            <v>13.8</v>
          </cell>
        </row>
        <row r="142">
          <cell r="A142">
            <v>3954</v>
          </cell>
          <cell r="B142" t="str">
            <v>TAMPA CEGA 3/4" PARA CONDULETE EM ALUMINIO FUNDIDO</v>
          </cell>
          <cell r="C142" t="str">
            <v>UN</v>
          </cell>
          <cell r="D142">
            <v>1.5</v>
          </cell>
        </row>
        <row r="143">
          <cell r="A143">
            <v>917</v>
          </cell>
          <cell r="B143" t="str">
            <v>TAMPA CEGA PARA CAIXA 4" X 2"</v>
          </cell>
          <cell r="C143" t="str">
            <v>UN</v>
          </cell>
          <cell r="D143">
            <v>1.1000000000000001</v>
          </cell>
        </row>
        <row r="144">
          <cell r="A144">
            <v>7543</v>
          </cell>
          <cell r="B144" t="str">
            <v>TAMPA CEGA EM PVC PARA CONDULETE 4" X 2"</v>
          </cell>
          <cell r="C144" t="str">
            <v>UN</v>
          </cell>
          <cell r="D144">
            <v>2.4</v>
          </cell>
        </row>
        <row r="145">
          <cell r="A145">
            <v>12191</v>
          </cell>
          <cell r="B145" t="str">
            <v>TOMADA DUPLA, DE EMBUTIR, PARA USO GERAL, 2P + T, ABNT, 20A, INCLUSIVE PLACA EM PVC</v>
          </cell>
          <cell r="C145" t="str">
            <v>UN</v>
          </cell>
          <cell r="D145">
            <v>11.61</v>
          </cell>
        </row>
        <row r="146">
          <cell r="A146">
            <v>12664</v>
          </cell>
          <cell r="B146" t="str">
            <v>ACIONADOR MANUAL (BOTOEIRA) "APERTE AQUI", P/ INSTAL. INCENDIO - ENDEREÇAVEL</v>
          </cell>
          <cell r="C146" t="str">
            <v>UN</v>
          </cell>
          <cell r="D146">
            <v>109.52</v>
          </cell>
        </row>
        <row r="147">
          <cell r="A147">
            <v>7743</v>
          </cell>
          <cell r="B147" t="str">
            <v>CAMPANHIA (ALARME) TIPO GONGO 4" VCC, P/INCENDIO, REF. GEVI GAMMA OU SIMILAR</v>
          </cell>
          <cell r="C147" t="str">
            <v>UN</v>
          </cell>
          <cell r="D147">
            <v>170.82</v>
          </cell>
        </row>
        <row r="148">
          <cell r="A148">
            <v>646</v>
          </cell>
          <cell r="B148" t="str">
            <v>CONDULETE TIPO "LL" DE 3/4" EM ALUMINIO FUNDIDO A PROVA DE TEMPO, GASES, VAPORES E PÓS</v>
          </cell>
          <cell r="C148" t="str">
            <v>UN</v>
          </cell>
          <cell r="D148">
            <v>5.85</v>
          </cell>
        </row>
        <row r="149">
          <cell r="A149">
            <v>12849</v>
          </cell>
          <cell r="B149" t="str">
            <v>DETECTOR DE TEMPERATURA TERMOVELOCIMETRO CONVENCIONAL, MODELO VR-T, MARCA VERIN OU SIMILAR</v>
          </cell>
          <cell r="C149" t="str">
            <v>UN</v>
          </cell>
          <cell r="D149">
            <v>57.79</v>
          </cell>
        </row>
        <row r="150">
          <cell r="A150">
            <v>10322</v>
          </cell>
          <cell r="B150" t="str">
            <v>CERTIFICAÇÃO DE REDE CABEAMENTO ESTRUTURADO (REF: OBRA SERGIPETEC)</v>
          </cell>
          <cell r="C150" t="str">
            <v>UN</v>
          </cell>
          <cell r="D150">
            <v>23.68</v>
          </cell>
        </row>
        <row r="151">
          <cell r="A151">
            <v>6762</v>
          </cell>
          <cell r="B151" t="str">
            <v>RACK FECHADO PISO 19" X 12U X 450MM</v>
          </cell>
          <cell r="C151" t="str">
            <v>UN</v>
          </cell>
          <cell r="D151">
            <v>537.9</v>
          </cell>
        </row>
        <row r="152">
          <cell r="A152">
            <v>3162</v>
          </cell>
          <cell r="B152" t="str">
            <v xml:space="preserve">CABO DE COBRE PP CORDPLAST 4 X 2,5 MM², 450/750V </v>
          </cell>
          <cell r="C152" t="str">
            <v>M</v>
          </cell>
          <cell r="D152">
            <v>4.2300000000000004</v>
          </cell>
        </row>
        <row r="153">
          <cell r="A153">
            <v>1704</v>
          </cell>
          <cell r="B153" t="str">
            <v>PASTA P/ SOLDAR</v>
          </cell>
          <cell r="C153" t="str">
            <v>KG</v>
          </cell>
          <cell r="D153">
            <v>7.58</v>
          </cell>
        </row>
        <row r="154">
          <cell r="A154">
            <v>2023</v>
          </cell>
          <cell r="B154" t="str">
            <v>SOLDA BRANCA PREPARADA 30/70</v>
          </cell>
          <cell r="C154" t="str">
            <v>KG</v>
          </cell>
          <cell r="D154">
            <v>20.079999999999998</v>
          </cell>
        </row>
        <row r="155">
          <cell r="A155">
            <v>7463</v>
          </cell>
          <cell r="B155" t="str">
            <v>TUBO DE COBRE FLEXIVEL D= 1/4" - 6,35MM, E= 1MM (0,123 KG/M)</v>
          </cell>
          <cell r="C155" t="str">
            <v>M</v>
          </cell>
          <cell r="D155">
            <v>8.94</v>
          </cell>
        </row>
        <row r="156">
          <cell r="A156">
            <v>7466</v>
          </cell>
          <cell r="B156" t="str">
            <v>TUBO DE COBRE FLEXIVEL D= 5/8" - 15,87MM, E= 1MM</v>
          </cell>
          <cell r="C156" t="str">
            <v>M</v>
          </cell>
          <cell r="D156">
            <v>18.48</v>
          </cell>
        </row>
        <row r="157">
          <cell r="A157">
            <v>11393</v>
          </cell>
          <cell r="B157" t="str">
            <v>ANEL VEDAÇÃO PVC, 100MM, PARA SAIDA VASO SANITARIO</v>
          </cell>
          <cell r="C157" t="str">
            <v>UN</v>
          </cell>
          <cell r="D157">
            <v>1.41</v>
          </cell>
        </row>
        <row r="158">
          <cell r="A158">
            <v>12838</v>
          </cell>
          <cell r="B158" t="str">
            <v>ALARME BANHEIRO PNE DEFICIENTE FISICO CONFORME NBR 9050 COM ACIONADOR</v>
          </cell>
          <cell r="C158" t="str">
            <v>UN</v>
          </cell>
          <cell r="D158">
            <v>460</v>
          </cell>
        </row>
        <row r="159">
          <cell r="A159">
            <v>11667</v>
          </cell>
          <cell r="B159" t="str">
            <v>BANCADA EM CHAPA INOX - 304, LISA, POLIDA OU ESCOVADA</v>
          </cell>
          <cell r="C159" t="str">
            <v>M2</v>
          </cell>
          <cell r="D159">
            <v>914.71</v>
          </cell>
        </row>
        <row r="160">
          <cell r="A160">
            <v>126</v>
          </cell>
          <cell r="B160" t="str">
            <v>CONCRETO SIMPLES FABRICADO NA OBRA, FCK=15 MPA, LANÇADO E ADENSADO</v>
          </cell>
          <cell r="C160" t="str">
            <v>M3</v>
          </cell>
          <cell r="D160">
            <v>355.44</v>
          </cell>
        </row>
        <row r="161">
          <cell r="A161">
            <v>141</v>
          </cell>
          <cell r="B161" t="str">
            <v>AÇO CA - 60 Ø 4,2 A 9,5 MM, INCLUSIVE CORTE, DOBRAGEM, MONTAGEM E COLOCAÇÃO DE FERRAGENS NAS FORMAS, PARA SUPERESTRUTURAS E FUNDAÇÕES</v>
          </cell>
          <cell r="C161" t="str">
            <v>KG</v>
          </cell>
          <cell r="D161">
            <v>6</v>
          </cell>
        </row>
        <row r="162">
          <cell r="A162">
            <v>2016</v>
          </cell>
          <cell r="B162" t="str">
            <v>SIFÃO PARA PIA DE COZINHA, DECA 1680, ACABAMENTO CROMADO 1 1/2 X 1 1/2 OU SIMILAR</v>
          </cell>
          <cell r="C162" t="str">
            <v>UN</v>
          </cell>
          <cell r="D162">
            <v>180</v>
          </cell>
        </row>
        <row r="163">
          <cell r="A163">
            <v>8166</v>
          </cell>
          <cell r="B163" t="str">
            <v>BANCADA EM CHAPA INOX - 304, DIMENSÕES 1,55 X 0,60M, C/01 CUBA 80X50X40CM, RODOPIA 10CM, POLIDA OU ESCOVADA</v>
          </cell>
          <cell r="C163" t="str">
            <v>UN</v>
          </cell>
          <cell r="D163">
            <v>1971.51</v>
          </cell>
        </row>
        <row r="164">
          <cell r="A164">
            <v>8222</v>
          </cell>
          <cell r="B164" t="str">
            <v>BANCADA EM CHAPA INOX - 304, DIMENSÕES 1,60 X 0,60M C/ 01 CUBA 50X40X25CM, RODOPIA 10CM, CONCRETADA, INCLUSIVE VALVULA E SIFÃO CROMADOS, EXCLUSIVE TORNEIRA</v>
          </cell>
          <cell r="C164" t="str">
            <v>UN</v>
          </cell>
          <cell r="D164">
            <v>2173.29</v>
          </cell>
        </row>
        <row r="165">
          <cell r="A165">
            <v>604</v>
          </cell>
          <cell r="B165" t="str">
            <v>CHUVEIRO TRADICIONAL CROMADO, DECA 1995 OU SIMILAR</v>
          </cell>
          <cell r="C165" t="str">
            <v>UN</v>
          </cell>
          <cell r="D165">
            <v>298.97000000000003</v>
          </cell>
        </row>
        <row r="166">
          <cell r="A166">
            <v>1965</v>
          </cell>
          <cell r="B166" t="str">
            <v>REGISTRO PRESSÃO 1/2" C/CANOPLA ACAB.CROM. SIMPLES, LINHA TARGA C40 - REF 1416, DECA OU SIMILAR</v>
          </cell>
          <cell r="C166" t="str">
            <v>UN</v>
          </cell>
          <cell r="D166">
            <v>43.77</v>
          </cell>
        </row>
        <row r="167">
          <cell r="A167">
            <v>10504</v>
          </cell>
          <cell r="B167" t="str">
            <v>CHUVEIRO E LAVA-OLHOS DE EMERGENCIA E BACIA EM AÇO INOX, DA MARCA ADAMO, REF 01486 OU SIMILAR</v>
          </cell>
          <cell r="C167" t="str">
            <v>UN</v>
          </cell>
          <cell r="D167">
            <v>1421.64</v>
          </cell>
        </row>
        <row r="168">
          <cell r="A168">
            <v>982</v>
          </cell>
          <cell r="B168" t="str">
            <v>FIXAÇÃO P/ LAVATORIO - PARAFUSOS (DECA- REF: SP-7 OU SIMILAR)</v>
          </cell>
          <cell r="C168" t="str">
            <v>CJ</v>
          </cell>
          <cell r="D168">
            <v>4.47</v>
          </cell>
        </row>
        <row r="169">
          <cell r="A169">
            <v>2384</v>
          </cell>
          <cell r="B169" t="str">
            <v>VALVULA DE ESCOAMENTO PARA LAVATORIO, DECA 1602C OU SIMILAR</v>
          </cell>
          <cell r="C169" t="str">
            <v>UN</v>
          </cell>
          <cell r="D169">
            <v>28.15</v>
          </cell>
        </row>
        <row r="170">
          <cell r="A170">
            <v>6969</v>
          </cell>
          <cell r="B170" t="str">
            <v>LAVATORIO LOUÇA, DE CANTO, LINHA IZY, REF. 10117, DECA OU SIMILAR</v>
          </cell>
          <cell r="C170" t="str">
            <v>UN</v>
          </cell>
          <cell r="D170">
            <v>124.9</v>
          </cell>
        </row>
        <row r="171">
          <cell r="A171">
            <v>7074</v>
          </cell>
          <cell r="B171" t="str">
            <v>PORTA-PAPEL TOALHA EM PLASTICO ABS COM ACRILICO, DA JSN, REF. N7 OU SIMILAR</v>
          </cell>
          <cell r="C171" t="str">
            <v>UN</v>
          </cell>
          <cell r="D171">
            <v>121.24</v>
          </cell>
        </row>
        <row r="172">
          <cell r="A172">
            <v>10090</v>
          </cell>
          <cell r="B172" t="str">
            <v>PRATELEIRA EM GRANITO CINZA ANDORINHA, ESP= 2CM</v>
          </cell>
          <cell r="C172" t="str">
            <v>M2</v>
          </cell>
          <cell r="D172">
            <v>192.96</v>
          </cell>
        </row>
        <row r="173">
          <cell r="A173">
            <v>7073</v>
          </cell>
          <cell r="B173" t="str">
            <v>SABONETEIRA EM PLÁSTICO ABS, PARA SABONETE LÍQUIDO, DA JNS, REF. J7 OU SIMILAR</v>
          </cell>
          <cell r="C173" t="str">
            <v>UN</v>
          </cell>
          <cell r="D173">
            <v>50.31</v>
          </cell>
        </row>
        <row r="174">
          <cell r="A174">
            <v>9341</v>
          </cell>
          <cell r="B174" t="str">
            <v>TANQUE EM CHAPA AÇO INOX - 304 # 0,8MM, DIMENSÕES 120 X 80 X 50MM POLIDO OU ESCOVADO</v>
          </cell>
          <cell r="C174" t="str">
            <v>UN</v>
          </cell>
          <cell r="D174">
            <v>191.98</v>
          </cell>
        </row>
        <row r="175">
          <cell r="A175">
            <v>7865</v>
          </cell>
          <cell r="B175" t="str">
            <v>PARAFUSO CABEÇA SEXTAVADA 1/2" X 6"</v>
          </cell>
          <cell r="C175" t="str">
            <v>UN</v>
          </cell>
          <cell r="D175">
            <v>3.73</v>
          </cell>
        </row>
        <row r="176">
          <cell r="A176">
            <v>4685</v>
          </cell>
          <cell r="B176" t="str">
            <v>Arruela p/ parafuso 3/8 "</v>
          </cell>
          <cell r="C176" t="str">
            <v>UN</v>
          </cell>
          <cell r="D176">
            <v>1.1000000000000001</v>
          </cell>
        </row>
        <row r="177">
          <cell r="A177">
            <v>11450</v>
          </cell>
          <cell r="B177" t="str">
            <v>TRILHO DIN 35mm</v>
          </cell>
          <cell r="C177" t="str">
            <v>M</v>
          </cell>
          <cell r="D177">
            <v>20.2</v>
          </cell>
        </row>
        <row r="178">
          <cell r="A178">
            <v>9067</v>
          </cell>
          <cell r="B178" t="str">
            <v>DISJUNTOR CAIXA MOLDADA 3Ø-200A</v>
          </cell>
          <cell r="C178" t="str">
            <v>PÇ</v>
          </cell>
          <cell r="D178">
            <v>550</v>
          </cell>
        </row>
        <row r="179">
          <cell r="A179">
            <v>9191</v>
          </cell>
          <cell r="B179" t="str">
            <v>DISJUNTOR CAIXA MOLDADA 3Ø-100A</v>
          </cell>
          <cell r="C179" t="str">
            <v>PÇ</v>
          </cell>
          <cell r="D179">
            <v>306.32</v>
          </cell>
        </row>
        <row r="180">
          <cell r="A180">
            <v>3697</v>
          </cell>
          <cell r="B180" t="str">
            <v>DISJUNTOR CAIXA MOLDADA 3Ø-32A</v>
          </cell>
          <cell r="C180" t="str">
            <v>PÇ</v>
          </cell>
          <cell r="D180">
            <v>40.799999999999997</v>
          </cell>
        </row>
        <row r="181">
          <cell r="A181">
            <v>3702</v>
          </cell>
          <cell r="B181" t="str">
            <v>DISJUNTOR CAIXA MOLDADA 3Ø-70A</v>
          </cell>
          <cell r="C181" t="str">
            <v>PÇ</v>
          </cell>
          <cell r="D181">
            <v>61.4</v>
          </cell>
        </row>
        <row r="182">
          <cell r="A182">
            <v>2532</v>
          </cell>
          <cell r="B182" t="str">
            <v>QUADRO DE EMBUTIR 100A PARA 36 DISJUNTORES - CEMAR OU EQUIVALENTE TÉCNICO</v>
          </cell>
          <cell r="C182" t="str">
            <v>PÇ</v>
          </cell>
          <cell r="D182">
            <v>382.71</v>
          </cell>
        </row>
        <row r="183">
          <cell r="A183">
            <v>3702</v>
          </cell>
          <cell r="B183" t="str">
            <v>DISJUNTOR 3Ø - 70A</v>
          </cell>
          <cell r="C183" t="str">
            <v>PÇ</v>
          </cell>
          <cell r="D183">
            <v>61.4</v>
          </cell>
        </row>
        <row r="184">
          <cell r="A184">
            <v>12478</v>
          </cell>
          <cell r="B184" t="str">
            <v>DISJUNTOR 2Ø - 32A</v>
          </cell>
          <cell r="C184" t="str">
            <v>PÇ</v>
          </cell>
          <cell r="D184">
            <v>73.63</v>
          </cell>
        </row>
        <row r="185">
          <cell r="A185">
            <v>829</v>
          </cell>
          <cell r="B185" t="str">
            <v>DISJUNTOR 3Ø - 100A</v>
          </cell>
          <cell r="C185" t="str">
            <v>PÇ</v>
          </cell>
          <cell r="D185">
            <v>318.89999999999998</v>
          </cell>
        </row>
        <row r="186">
          <cell r="A186">
            <v>3605</v>
          </cell>
          <cell r="B186" t="str">
            <v>DISJUNTOR 2Ø - 16A</v>
          </cell>
          <cell r="C186" t="str">
            <v>PÇ</v>
          </cell>
          <cell r="D186">
            <v>29.9</v>
          </cell>
        </row>
        <row r="187">
          <cell r="A187">
            <v>1769</v>
          </cell>
          <cell r="B187" t="str">
            <v>BATENTE EM MADEIRA DE LEI L=0,14M (CAIXÃO), PARA PORTAS DE 0,60 A 1,00M DE LARGURA, H= 2,20M, INCLUSO 02 JOGOS DE ALIZAR</v>
          </cell>
          <cell r="C187" t="str">
            <v>UN</v>
          </cell>
          <cell r="D187">
            <v>169.13</v>
          </cell>
        </row>
        <row r="188">
          <cell r="A188">
            <v>8957</v>
          </cell>
          <cell r="B188" t="str">
            <v>DOBRADIÇA DE FERRO CROMADO 3" X 2 1/2" COM ANEIS E PARAFUSOS</v>
          </cell>
          <cell r="C188" t="str">
            <v>UN</v>
          </cell>
          <cell r="D188">
            <v>21.31</v>
          </cell>
        </row>
        <row r="189">
          <cell r="A189">
            <v>8144</v>
          </cell>
          <cell r="B189" t="str">
            <v>PORTA EM MADEIRA COMPENSADA CANELA, LISA, SEMI-ÔCA- 60X210X3,5CM, COM VISOR 0,16M2, INCLUSIVE VIDRO 4MM</v>
          </cell>
          <cell r="C189" t="str">
            <v>UN</v>
          </cell>
          <cell r="D189">
            <v>172.07</v>
          </cell>
        </row>
        <row r="190">
          <cell r="A190">
            <v>1770</v>
          </cell>
          <cell r="B190" t="str">
            <v>BATENTE EM MADEIRA DE LEI L=0,14M (CAIXÃO), INCLUINDO 02 JOGOS DE ALIZAR</v>
          </cell>
          <cell r="C190" t="str">
            <v>M</v>
          </cell>
          <cell r="D190">
            <v>34.36</v>
          </cell>
        </row>
        <row r="191">
          <cell r="A191">
            <v>4721</v>
          </cell>
          <cell r="B191" t="str">
            <v>PEDRA BRITADA N.1 (9,5 A 19MM) POSTO PEDREIRA/FORNECEDOR, SEM FRETE</v>
          </cell>
          <cell r="C191" t="str">
            <v>M3</v>
          </cell>
          <cell r="D191">
            <v>62</v>
          </cell>
        </row>
        <row r="192">
          <cell r="A192">
            <v>12929</v>
          </cell>
          <cell r="B192" t="str">
            <v>PORTA CORTA FOGO, DUAS FOLHAS, ABRIR, CLASSE P90, DA DKS OU SIMILAR - INCLUSIVE BATENTE</v>
          </cell>
          <cell r="C192" t="str">
            <v>M2</v>
          </cell>
          <cell r="D192">
            <v>484.24</v>
          </cell>
        </row>
        <row r="193">
          <cell r="A193">
            <v>4427</v>
          </cell>
          <cell r="B193" t="str">
            <v>FORRO DE GESSO ACARTONADO, ACABAMENTO EM FILME PVC, PLACA 1250 X 600MM E PERFIL T, PADRÃO LINHO, MARCA MOD-LINE OU SIMILAR, INSTALADO</v>
          </cell>
          <cell r="C193" t="str">
            <v>M2</v>
          </cell>
          <cell r="D193">
            <v>65</v>
          </cell>
        </row>
        <row r="194">
          <cell r="A194">
            <v>475</v>
          </cell>
          <cell r="B194" t="str">
            <v>CAIXA SIFONADA QUADRADA, COM TRÊS ENTRADAS E UMA SAIDA, D= 100 X 100 X 50MM, REF° 63, ACABAMENTO BRANCO AKROS OU SIMILAR</v>
          </cell>
          <cell r="C194" t="str">
            <v>UN</v>
          </cell>
          <cell r="D194">
            <v>8.24</v>
          </cell>
        </row>
        <row r="195">
          <cell r="A195">
            <v>8118</v>
          </cell>
          <cell r="B195" t="str">
            <v>Isopor-eps f1, anti-chama, e= 25mm</v>
          </cell>
          <cell r="C195" t="str">
            <v>M2</v>
          </cell>
          <cell r="D195">
            <v>8.75</v>
          </cell>
        </row>
        <row r="196">
          <cell r="A196">
            <v>12795</v>
          </cell>
          <cell r="B196" t="str">
            <v xml:space="preserve">Porta em alumínio, cor N/P/B, tipo moldura-vidro, inclusive caixilho, dobradiças ou roldanas e fechadura, exclusive vidro 
</v>
          </cell>
          <cell r="C196" t="str">
            <v>M2</v>
          </cell>
          <cell r="D196">
            <v>245</v>
          </cell>
        </row>
        <row r="197">
          <cell r="A197">
            <v>10418</v>
          </cell>
          <cell r="B197" t="str">
            <v>Fecho eletromagnetico HDL mod.FEC-91LA, espelho longo trinco ajustável, p/embutir no batente, p/portas madeira ou metal</v>
          </cell>
          <cell r="C197" t="str">
            <v>UND</v>
          </cell>
          <cell r="D197">
            <v>44.06</v>
          </cell>
        </row>
        <row r="198">
          <cell r="A198">
            <v>11059</v>
          </cell>
          <cell r="B198" t="str">
            <v>Caixa de derivação para canaleta metálica articulada, da Valemam</v>
          </cell>
          <cell r="C198" t="str">
            <v>UND</v>
          </cell>
          <cell r="D198">
            <v>29.32</v>
          </cell>
        </row>
        <row r="199">
          <cell r="A199">
            <v>4675</v>
          </cell>
          <cell r="B199" t="str">
            <v>Lâmpada fluorescente eletronica PL 15W / 127v (compacta integrada)</v>
          </cell>
          <cell r="C199" t="str">
            <v>UND</v>
          </cell>
          <cell r="D199">
            <v>7.3</v>
          </cell>
        </row>
        <row r="200">
          <cell r="A200">
            <v>11851</v>
          </cell>
          <cell r="B200" t="str">
            <v>Arandela de uso interno, em alumínio, com difusor em vidro fosco, branca ou preta, ref. AD-104, da Aladin ou similar</v>
          </cell>
          <cell r="C200" t="str">
            <v>UND</v>
          </cell>
          <cell r="D200">
            <v>62.92</v>
          </cell>
        </row>
        <row r="201">
          <cell r="A201">
            <v>10645</v>
          </cell>
          <cell r="B201" t="str">
            <v>Projetor de LED, 101W, em ligas de aluminio, lentes em policarbonato, com tensão de entrada entre 90 até 305VCA, classe de proteção IP67, ang.feixe 45°/80°,temp de cor 5000K, IRC&gt;70%, v.útil 50.000 horas, linha Pro-Light da Ledstar-Unicoba ou similar</v>
          </cell>
          <cell r="C201" t="str">
            <v>UND</v>
          </cell>
          <cell r="D201">
            <v>1202.47</v>
          </cell>
        </row>
        <row r="202">
          <cell r="A202">
            <v>6698</v>
          </cell>
          <cell r="B202" t="str">
            <v>Técnico em informática</v>
          </cell>
          <cell r="C202" t="str">
            <v>h</v>
          </cell>
          <cell r="D202">
            <v>10.4</v>
          </cell>
        </row>
        <row r="203">
          <cell r="A203">
            <v>9112</v>
          </cell>
          <cell r="B203" t="str">
            <v>DVR - 16 canais</v>
          </cell>
          <cell r="C203" t="str">
            <v>UND</v>
          </cell>
          <cell r="D203">
            <v>2478.7199999999998</v>
          </cell>
        </row>
        <row r="204">
          <cell r="A204">
            <v>3895</v>
          </cell>
          <cell r="B204" t="str">
            <v>CONDULETE TIPO "C" DE 2" EM ALUMINIO FUNDIDO A PROVA DE TEMPO, GASES, VAPORES E PÓS</v>
          </cell>
          <cell r="C204" t="str">
            <v>UND</v>
          </cell>
          <cell r="D204">
            <v>29.5</v>
          </cell>
        </row>
        <row r="205">
          <cell r="A205">
            <v>3304</v>
          </cell>
          <cell r="B205" t="str">
            <v>PRENSA CABO DE 3/4"</v>
          </cell>
          <cell r="C205" t="str">
            <v>UND</v>
          </cell>
          <cell r="D205">
            <v>1.89</v>
          </cell>
        </row>
        <row r="206">
          <cell r="A206">
            <v>12699</v>
          </cell>
          <cell r="B206" t="str">
            <v xml:space="preserve"> Luminária de emergência, de sobrepor, tipo balizamento com bloco autônomo, com autonomia de 3h, modelo LLE 1106-1DFB, da KBR ou similar</v>
          </cell>
          <cell r="C206" t="str">
            <v>UND</v>
          </cell>
          <cell r="D206">
            <v>165.21</v>
          </cell>
        </row>
        <row r="207">
          <cell r="A207">
            <v>12700</v>
          </cell>
          <cell r="B207" t="str">
            <v>Luminária de emergência, de sobrepor, tipo balizamento com bloco autônomo, com autonomia de 3h, modelo LLE 1106-1DFB, da KBR ou similar</v>
          </cell>
          <cell r="C207" t="str">
            <v>UND</v>
          </cell>
          <cell r="D207">
            <v>115.76</v>
          </cell>
        </row>
        <row r="208">
          <cell r="A208">
            <v>11143</v>
          </cell>
          <cell r="B208" t="str">
            <v>Placa de sinalização em acrílico, dimensões 0.12 x 0.12 m, e=2mm</v>
          </cell>
          <cell r="C208" t="str">
            <v>un</v>
          </cell>
          <cell r="D208">
            <v>14.49</v>
          </cell>
        </row>
        <row r="210">
          <cell r="A210">
            <v>264</v>
          </cell>
          <cell r="B210" t="str">
            <v>Base decorativa para extintores</v>
          </cell>
          <cell r="C210" t="str">
            <v>un</v>
          </cell>
          <cell r="D210">
            <v>41.67</v>
          </cell>
        </row>
        <row r="211">
          <cell r="A211">
            <v>9475</v>
          </cell>
          <cell r="B211" t="str">
            <v>Adesivo indicativo de saída de fluxo de fuga, impresso no sistema digital refletivo</v>
          </cell>
          <cell r="C211" t="str">
            <v>M2</v>
          </cell>
          <cell r="D211">
            <v>311.08999999999997</v>
          </cell>
        </row>
        <row r="212">
          <cell r="A212">
            <v>125</v>
          </cell>
          <cell r="B212" t="str">
            <v>CONCRETO SIMPLES FCK= 15 MPA (B1/B2), FABRICADO NA OBRA, SEM LANÇAMENTO E ADENSAMENTO</v>
          </cell>
          <cell r="C212" t="str">
            <v>M3</v>
          </cell>
          <cell r="D212">
            <v>323.27</v>
          </cell>
        </row>
        <row r="213">
          <cell r="A213">
            <v>2231</v>
          </cell>
          <cell r="B213" t="str">
            <v>TINTA PVS LATEX PARA EXTERIOR - CORALMUR BRANCO GELO</v>
          </cell>
          <cell r="C213" t="str">
            <v>L</v>
          </cell>
          <cell r="D213">
            <v>15.55</v>
          </cell>
        </row>
        <row r="214">
          <cell r="A214">
            <v>1602</v>
          </cell>
          <cell r="B214" t="str">
            <v>MASSA ACRILICA</v>
          </cell>
          <cell r="C214" t="str">
            <v>L</v>
          </cell>
          <cell r="D214">
            <v>3.63</v>
          </cell>
        </row>
        <row r="215">
          <cell r="A215">
            <v>10053</v>
          </cell>
          <cell r="B215" t="str">
            <v>TORNEIRA DE MESA COM FECHAMENTO AUTOMATICO, LINHA DECAMATIC ECO, REF.1173.C, DECA OU SIMILAR</v>
          </cell>
          <cell r="C215" t="str">
            <v>UN</v>
          </cell>
          <cell r="D215">
            <v>244.5</v>
          </cell>
        </row>
        <row r="216">
          <cell r="A216">
            <v>2394</v>
          </cell>
          <cell r="B216" t="str">
            <v>VALVULA DESCARGA, HYDRA MAX, REF.2550, 1 1/4", ACABAMENTO CROMADO (DECA OU SIMILAR)</v>
          </cell>
          <cell r="C216" t="str">
            <v xml:space="preserve">UN </v>
          </cell>
          <cell r="D216">
            <v>159</v>
          </cell>
        </row>
        <row r="217">
          <cell r="A217">
            <v>7227</v>
          </cell>
          <cell r="B217" t="str">
            <v>TUBO DE BORRACHA ELASTOMÉRICA ARMAFLEX M-42 Ø 1.1/4"</v>
          </cell>
          <cell r="C217" t="str">
            <v>M</v>
          </cell>
          <cell r="D217">
            <v>16.079999999999998</v>
          </cell>
        </row>
        <row r="218">
          <cell r="A218">
            <v>7225</v>
          </cell>
          <cell r="B218" t="str">
            <v>TUBO DE BORRACHA ELASTOMÉRICA ARMAFLEX M-28 Ø 3/4"</v>
          </cell>
          <cell r="C218" t="str">
            <v>M</v>
          </cell>
          <cell r="D218">
            <v>12.44</v>
          </cell>
        </row>
        <row r="219">
          <cell r="A219">
            <v>7226</v>
          </cell>
          <cell r="B219" t="str">
            <v>TUBO DE BORRACHA ELASTOMÉRICA ARMAFLEX M-35 Ø 1"</v>
          </cell>
          <cell r="C219" t="str">
            <v>M</v>
          </cell>
          <cell r="D219">
            <v>13.81</v>
          </cell>
        </row>
        <row r="220">
          <cell r="A220">
            <v>12732</v>
          </cell>
          <cell r="B220" t="str">
            <v xml:space="preserve">GUARDA CORPO E CORRIMÃO EM TUBO FERRO GALVANIZADO, ALT= 1,10M, COM BARRAS VERTICAIS A CADA 11CM (3/4") E BARRAS HORIZONTAIS ( SUPERIOR, INTERMEDIÁRIAS (DUAS) E INFERIOR) DE 1.1/2", INCLUSIVE CURVA DE AÇO </v>
          </cell>
          <cell r="C220" t="str">
            <v>M</v>
          </cell>
          <cell r="D220">
            <v>220</v>
          </cell>
        </row>
        <row r="221">
          <cell r="A221">
            <v>3782</v>
          </cell>
          <cell r="B221" t="str">
            <v>CONCRETO SIMPLES FABRICADO MA OBRA, FCK= 10 MPA, LANÇADO E ADENSADO</v>
          </cell>
          <cell r="C221" t="str">
            <v>M3</v>
          </cell>
          <cell r="D221">
            <v>301.77</v>
          </cell>
        </row>
        <row r="222">
          <cell r="A222">
            <v>8183</v>
          </cell>
          <cell r="B222" t="str">
            <v>BANCADA EM CHAPA INOX- 304, DIMENSÕES 2,70 X 0,60MM COM 01 CUBA DE 40X50X25CM, RODOPIA 10CM, POLIDA OU ESCOVADA</v>
          </cell>
          <cell r="C222" t="str">
            <v>UN</v>
          </cell>
          <cell r="D222">
            <v>3509.4</v>
          </cell>
        </row>
        <row r="223">
          <cell r="A223">
            <v>3588</v>
          </cell>
          <cell r="B223" t="str">
            <v>LIXEIRA EM AÇO INOX COM ARO, BRINOX, REF 3033/203, D=25CM, H=46CM, CAPACIDADE=21,20L OU SIMILAR</v>
          </cell>
          <cell r="C223" t="str">
            <v>UN</v>
          </cell>
          <cell r="D223">
            <v>193.2</v>
          </cell>
        </row>
        <row r="224">
          <cell r="A224">
            <v>9761</v>
          </cell>
          <cell r="B224" t="str">
            <v>TOMARA EMBUTIR 3P + T, TIPO INDUSTRIAL, 32A, 22/240 REF: N-4249, COR AZUL, MARCA STECK OU SIMILAR</v>
          </cell>
          <cell r="C224" t="str">
            <v>UN</v>
          </cell>
          <cell r="D224">
            <v>27.55</v>
          </cell>
        </row>
        <row r="225">
          <cell r="A225">
            <v>10762</v>
          </cell>
          <cell r="B225" t="str">
            <v>LUMINARIA DE SOBREPOR COM ALETAS, PARA LÂMPADA FLUORESCENTE, 2 X 32W, REF. LSE, DA LUMILUZ OU SIMILAR</v>
          </cell>
          <cell r="C225" t="str">
            <v>UN</v>
          </cell>
          <cell r="D225">
            <v>153.58000000000001</v>
          </cell>
        </row>
        <row r="226">
          <cell r="A226">
            <v>38778</v>
          </cell>
          <cell r="B226" t="str">
            <v>LAMPADA FLUORESCENTE TUBULAR T8 DE 16/18W, BIVOLT</v>
          </cell>
          <cell r="C226" t="str">
            <v>UN</v>
          </cell>
          <cell r="D226">
            <v>4.95</v>
          </cell>
        </row>
        <row r="227">
          <cell r="A227">
            <v>1121</v>
          </cell>
          <cell r="B227" t="str">
            <v>INTERRUPTOR 03 SEÇÕES SIMPLES DE EMBUTIR COM PLACA</v>
          </cell>
          <cell r="C227" t="str">
            <v>UN</v>
          </cell>
          <cell r="D227">
            <v>3</v>
          </cell>
        </row>
        <row r="228">
          <cell r="A228">
            <v>10142</v>
          </cell>
          <cell r="B228" t="str">
            <v>JOELHO 45 GRAUS DE PVC RIGIDO, SERIE R, DIAM=50MM</v>
          </cell>
          <cell r="C228" t="str">
            <v>UN</v>
          </cell>
          <cell r="D228">
            <v>3.16</v>
          </cell>
        </row>
        <row r="229">
          <cell r="A229">
            <v>9464</v>
          </cell>
          <cell r="B229" t="str">
            <v>DUCHA MANUAL COM REGISTRO, LINHA ASPEN, EF. 1984 C35 ACT, DA DECA OU SIMILAR</v>
          </cell>
          <cell r="C229" t="str">
            <v>UN</v>
          </cell>
          <cell r="D229">
            <v>179.91</v>
          </cell>
        </row>
        <row r="230">
          <cell r="A230">
            <v>377</v>
          </cell>
          <cell r="B230" t="str">
            <v>ASSENTO SANITÁRIO DE PLÁSTICO, TIPO CONVENCIONAL</v>
          </cell>
          <cell r="C230" t="str">
            <v>UN</v>
          </cell>
          <cell r="D230">
            <v>23</v>
          </cell>
        </row>
        <row r="231">
          <cell r="A231">
            <v>3685</v>
          </cell>
          <cell r="B231" t="str">
            <v>DISJUNTOR 2Ø- 25A A 10KA</v>
          </cell>
          <cell r="C231" t="str">
            <v>PÇ</v>
          </cell>
          <cell r="D231">
            <v>26.1</v>
          </cell>
        </row>
        <row r="232">
          <cell r="A232">
            <v>3694</v>
          </cell>
          <cell r="B232" t="str">
            <v>DISJUNTOR 3Ø- 16A A 10KA</v>
          </cell>
          <cell r="C232" t="str">
            <v>PÇ</v>
          </cell>
          <cell r="D232">
            <v>40.799999999999997</v>
          </cell>
        </row>
        <row r="233">
          <cell r="A233">
            <v>12480</v>
          </cell>
          <cell r="B233" t="str">
            <v>DISJUNTOR  3Ø- 70A A 10KA</v>
          </cell>
          <cell r="C233" t="str">
            <v>PÇ</v>
          </cell>
          <cell r="D233">
            <v>246.98</v>
          </cell>
        </row>
        <row r="234">
          <cell r="A234">
            <v>4908</v>
          </cell>
          <cell r="B234" t="str">
            <v>QUADRO DE EMBUTIR 225A PARA 56 DISJUNTORES - IP-54- CEMAR OU EQUIVALENTE TÉCNICO</v>
          </cell>
          <cell r="C234" t="str">
            <v>PÇ</v>
          </cell>
          <cell r="D234">
            <v>1199</v>
          </cell>
        </row>
        <row r="235">
          <cell r="A235">
            <v>7943</v>
          </cell>
          <cell r="B235" t="str">
            <v>DISJUNTOR DR 2P-25A A 10KA</v>
          </cell>
          <cell r="C235" t="str">
            <v>PÇ</v>
          </cell>
          <cell r="D235">
            <v>92.9</v>
          </cell>
        </row>
        <row r="236">
          <cell r="A236">
            <v>3749</v>
          </cell>
          <cell r="B236" t="str">
            <v>DISJUNTOR DR 2P-40A A 10KA</v>
          </cell>
          <cell r="C236" t="str">
            <v>PÇ</v>
          </cell>
          <cell r="D236">
            <v>93.2</v>
          </cell>
        </row>
        <row r="237">
          <cell r="A237">
            <v>9324</v>
          </cell>
          <cell r="B237" t="str">
            <v>DISJUNTOR TERMOMAGNÉTICO TRIPOLAR 150A COM CAIXA MOLDADA 10KA</v>
          </cell>
          <cell r="C237" t="str">
            <v>UN</v>
          </cell>
          <cell r="D237">
            <v>454.4</v>
          </cell>
        </row>
        <row r="238">
          <cell r="A238">
            <v>85</v>
          </cell>
          <cell r="B238" t="str">
            <v>FORMA PLANA PARA FUNDAÇÕES, EM COMPENSADO RESINADO 12MM, 03 USOS</v>
          </cell>
          <cell r="C238" t="str">
            <v>M2</v>
          </cell>
          <cell r="D238">
            <v>56.85</v>
          </cell>
        </row>
        <row r="239">
          <cell r="A239">
            <v>1908</v>
          </cell>
          <cell r="B239" t="str">
            <v>REBOCO OU EMBOÇO EXTERNO, DE PAREDE, COM ARGAMASSA TRAÇO T5- 1:2:8 (CIMENTO/CAL/AREIA) ESPESSURA 2,0CM</v>
          </cell>
          <cell r="C239" t="str">
            <v>M2</v>
          </cell>
          <cell r="D239">
            <v>23.37</v>
          </cell>
        </row>
        <row r="240">
          <cell r="A240">
            <v>310</v>
          </cell>
          <cell r="B240" t="str">
            <v>BRITA 3 (25,0 A 50,0) - INCLUSO FRETE</v>
          </cell>
          <cell r="C240" t="str">
            <v>M3</v>
          </cell>
          <cell r="D240">
            <v>88.89</v>
          </cell>
        </row>
        <row r="241">
          <cell r="A241">
            <v>26</v>
          </cell>
          <cell r="B241" t="str">
            <v>COLETA E CARGA MANUAIS DE ENTULHO</v>
          </cell>
          <cell r="C241" t="str">
            <v>M3</v>
          </cell>
          <cell r="D241">
            <v>11.62</v>
          </cell>
        </row>
        <row r="242">
          <cell r="A242">
            <v>72</v>
          </cell>
          <cell r="B242" t="str">
            <v>REATERRO MANUAL DE VALAS, COM COMPACTAÇÃO UTILIZANDO SÊPO, SEM CONTROLE DO GRAU DE COMPACTAÇÃO</v>
          </cell>
          <cell r="C242" t="str">
            <v>M3</v>
          </cell>
          <cell r="D242">
            <v>23.27</v>
          </cell>
        </row>
        <row r="243">
          <cell r="A243">
            <v>110</v>
          </cell>
          <cell r="B243" t="str">
            <v>FORMA PLANA PARA ESTRUTURAS, EM COMPENSADO RESINADO DE 12MM, 01 USO, INCLUSIVE ESCORAMENTO - REVISADA 07.2015</v>
          </cell>
          <cell r="C243" t="str">
            <v>M2</v>
          </cell>
          <cell r="D243">
            <v>117.26</v>
          </cell>
        </row>
        <row r="244">
          <cell r="A244">
            <v>1528</v>
          </cell>
          <cell r="B244" t="str">
            <v>TUBO PVC RIGIDO SOLDAVEL PONTA E BOLSA P/ESGOTO PREDIAL, D=150MM</v>
          </cell>
          <cell r="C244" t="str">
            <v>M</v>
          </cell>
          <cell r="D244">
            <v>40.6</v>
          </cell>
        </row>
        <row r="245">
          <cell r="A245">
            <v>2660</v>
          </cell>
          <cell r="B245" t="str">
            <v>APILOAMENTO MANUAL DE FUNDO DE VALA</v>
          </cell>
          <cell r="C245" t="str">
            <v>M2</v>
          </cell>
          <cell r="D245">
            <v>17.48</v>
          </cell>
        </row>
        <row r="246">
          <cell r="A246">
            <v>3314</v>
          </cell>
          <cell r="B246" t="str">
            <v>REBOCO OU EMBOÇO INTERNO, DE PAREDE, COM ARGAMASSA TRAÇO T6- 1:2:10 (CIMENTO/CAL/AREIA), ESPESSURA 1,5CM</v>
          </cell>
          <cell r="C246" t="str">
            <v>M2</v>
          </cell>
          <cell r="D246">
            <v>21.06</v>
          </cell>
        </row>
        <row r="247">
          <cell r="A247">
            <v>3346</v>
          </cell>
          <cell r="B247" t="str">
            <v>CONCRETO SIMPLES USINADO FCK=30MPA, BOMBEADO, LANÇADO E ADENSADO EM SUPERESTRUTURA</v>
          </cell>
          <cell r="C247" t="str">
            <v>M3</v>
          </cell>
          <cell r="D247">
            <v>302.76</v>
          </cell>
        </row>
        <row r="248">
          <cell r="A248">
            <v>9276</v>
          </cell>
          <cell r="B248" t="str">
            <v>ABRAÇADEIRA EM FERRO GALVANIZADO DN 150MM</v>
          </cell>
          <cell r="C248" t="str">
            <v>UN</v>
          </cell>
          <cell r="D248">
            <v>32.229999999999997</v>
          </cell>
        </row>
        <row r="249">
          <cell r="A249">
            <v>9382</v>
          </cell>
          <cell r="B249" t="str">
            <v>ALVENARIA BLOCO CONCRETO VEDAÇÃO 14X19X39CM, E=0,14M, COM ARGAMASSA TRAÇO T5 1:2:8 (CIMENTO/CAL/AREIA)</v>
          </cell>
          <cell r="C249" t="str">
            <v>M2</v>
          </cell>
          <cell r="D249">
            <v>51.02</v>
          </cell>
        </row>
        <row r="250">
          <cell r="A250">
            <v>9948</v>
          </cell>
          <cell r="B250" t="str">
            <v>TAMPA DE CONCRETO ARMADO, DIMENSÕES: 0,60 X 0,80M X 0,05M</v>
          </cell>
          <cell r="C250" t="str">
            <v>UN</v>
          </cell>
          <cell r="D250">
            <v>30.86</v>
          </cell>
        </row>
        <row r="251">
          <cell r="A251">
            <v>2898</v>
          </cell>
          <cell r="B251" t="str">
            <v>TUBO DE LIGAÇÃO EM PVC, COM ANEL EXPANSOR PARA VASO SANITARIO, ACABAMENTO CROMADO, DECA 1968C OU SIMILAR</v>
          </cell>
          <cell r="C251" t="str">
            <v>UN</v>
          </cell>
          <cell r="D251">
            <v>62.95</v>
          </cell>
        </row>
        <row r="252">
          <cell r="A252">
            <v>12965</v>
          </cell>
          <cell r="B252" t="str">
            <v>BARRA DE APOIO PARA DEFICIENTES EM AÇO INOX L=80CM, Ø1 1/2"</v>
          </cell>
          <cell r="C252" t="str">
            <v>UN</v>
          </cell>
          <cell r="D252">
            <v>325.16000000000003</v>
          </cell>
        </row>
        <row r="253">
          <cell r="A253">
            <v>9402</v>
          </cell>
          <cell r="B253" t="str">
            <v xml:space="preserve"> Barra de apoio, reta, fixa, em aço inox, l=70cm, d=1 1/2", Jackwal ou similar</v>
          </cell>
          <cell r="C253" t="str">
            <v>UN</v>
          </cell>
          <cell r="D253">
            <v>178</v>
          </cell>
        </row>
        <row r="254">
          <cell r="A254">
            <v>706</v>
          </cell>
          <cell r="B254" t="str">
            <v>CRUZETA DE PVC RIGIDO SOLDAVEL, MARROM, DIAM= 25MM</v>
          </cell>
          <cell r="C254" t="str">
            <v>UN</v>
          </cell>
          <cell r="D254">
            <v>3.83</v>
          </cell>
        </row>
        <row r="255">
          <cell r="A255">
            <v>2481</v>
          </cell>
          <cell r="B255" t="str">
            <v>EXECUÇÃO DE RASGOS EM ALVENARIA PARA PASSAGEM DE TUBULAÇÃO</v>
          </cell>
          <cell r="C255" t="str">
            <v>M</v>
          </cell>
          <cell r="D255">
            <v>1.74</v>
          </cell>
        </row>
        <row r="256">
          <cell r="A256">
            <v>4814</v>
          </cell>
          <cell r="B256" t="str">
            <v>CHAPA DE AÇO GROSSA PRETA 3/8" (9,53MM) 74,48 KG/M2</v>
          </cell>
          <cell r="C256" t="str">
            <v>KG</v>
          </cell>
          <cell r="D256">
            <v>4.79</v>
          </cell>
        </row>
        <row r="257">
          <cell r="A257">
            <v>5014</v>
          </cell>
          <cell r="B257" t="str">
            <v>PARAFUSO COM PORCA E ARRUELA 3/8"</v>
          </cell>
          <cell r="C257" t="str">
            <v>UN</v>
          </cell>
          <cell r="D257">
            <v>1.47</v>
          </cell>
        </row>
        <row r="258">
          <cell r="A258">
            <v>2176</v>
          </cell>
          <cell r="B258" t="str">
            <v>TELA DE AÇO GALVANIZADO, FIO 12BWG, MALHA 2", LOSANGULAR, SEM REVESTIMENTO</v>
          </cell>
          <cell r="C258" t="str">
            <v>M2</v>
          </cell>
          <cell r="D258">
            <v>20.9</v>
          </cell>
        </row>
        <row r="259">
          <cell r="A259">
            <v>2313</v>
          </cell>
          <cell r="B259" t="str">
            <v>TUBO DE AÇO GALVANIZADO LEVE C/ COSTURA C/ ROSCA BSP Ø= 60,30MM (2"), E= 2,53MM, I= 6000MM NBR 5580</v>
          </cell>
          <cell r="C259" t="str">
            <v>M</v>
          </cell>
          <cell r="D259">
            <v>24.75</v>
          </cell>
        </row>
        <row r="260">
          <cell r="A260">
            <v>2315</v>
          </cell>
          <cell r="B260" t="str">
            <v>Tubo de aço galvanizado leve c/ costura c/ rosca BSP Ø = 26,9mm ( 3/4"), e = 2,25mm, l = 6000mm NBR 5580</v>
          </cell>
          <cell r="C260" t="str">
            <v>M</v>
          </cell>
          <cell r="D260">
            <v>11.8</v>
          </cell>
        </row>
        <row r="261">
          <cell r="A261">
            <v>7871</v>
          </cell>
          <cell r="B261" t="str">
            <v>PARAFUSO CABEÇA SEXTAVADA 1/2" X 7"</v>
          </cell>
          <cell r="C261" t="str">
            <v>CJ</v>
          </cell>
          <cell r="D261">
            <v>4.3099999999999996</v>
          </cell>
        </row>
        <row r="262">
          <cell r="A262">
            <v>3784</v>
          </cell>
          <cell r="B262" t="str">
            <v>PORCA SEXTAVADA 1/2"</v>
          </cell>
          <cell r="C262" t="str">
            <v>UN</v>
          </cell>
          <cell r="D262">
            <v>0.2</v>
          </cell>
        </row>
        <row r="263">
          <cell r="A263">
            <v>11700</v>
          </cell>
          <cell r="B263" t="str">
            <v>PORCA 1/2"</v>
          </cell>
          <cell r="C263" t="str">
            <v>UN</v>
          </cell>
          <cell r="D263">
            <v>3.3</v>
          </cell>
        </row>
        <row r="264">
          <cell r="A264">
            <v>54</v>
          </cell>
          <cell r="B264" t="str">
            <v>Barracão para escritório de obra porte médio s=43,56m2 com materiais novos</v>
          </cell>
          <cell r="C264" t="str">
            <v>UN</v>
          </cell>
          <cell r="D264">
            <v>13163.9</v>
          </cell>
        </row>
        <row r="265">
          <cell r="A265">
            <v>9926</v>
          </cell>
          <cell r="B265" t="str">
            <v>CERAMICA 60X60 CM, PORCELANATO, PORTOBELLO, LINHA D`AMPEZZO, AVANA OU SIMILAR</v>
          </cell>
          <cell r="C265" t="str">
            <v>M2</v>
          </cell>
          <cell r="D265">
            <v>79.760000000000005</v>
          </cell>
        </row>
        <row r="266">
          <cell r="A266">
            <v>4303</v>
          </cell>
          <cell r="B266" t="str">
            <v>ARGAMASSA INSDUSTRIALIZADA AC-III, VOTOMASSA OU SIMILAR</v>
          </cell>
          <cell r="C266" t="str">
            <v>KG</v>
          </cell>
          <cell r="D266">
            <v>1.17</v>
          </cell>
        </row>
        <row r="267">
          <cell r="A267">
            <v>1569</v>
          </cell>
          <cell r="B267" t="str">
            <v>MADEIRA MISTA SERRADA (BARROTE) 6X6CM - 0,0036 M3/M (ANGELIM, LOURO)</v>
          </cell>
          <cell r="C267" t="str">
            <v>M</v>
          </cell>
          <cell r="D267">
            <v>5.52</v>
          </cell>
        </row>
        <row r="268">
          <cell r="A268">
            <v>6995</v>
          </cell>
          <cell r="B268" t="str">
            <v>MADEIRA MISTA SERRADA (SARRAFO) 2,2 X 5,5 CM - 0,00121 M3/M</v>
          </cell>
          <cell r="C268" t="str">
            <v>M</v>
          </cell>
          <cell r="D268">
            <v>1.9</v>
          </cell>
        </row>
        <row r="269">
          <cell r="A269">
            <v>10340</v>
          </cell>
          <cell r="B269" t="str">
            <v>Laje pré-fabricada treliçada com vigota dupla para piso, h=12cm, intereixo 38cm, enchimento em bloco cerâmico h=8cm</v>
          </cell>
          <cell r="C269" t="str">
            <v>M2</v>
          </cell>
          <cell r="D269">
            <v>46.34</v>
          </cell>
        </row>
        <row r="270">
          <cell r="A270">
            <v>1905</v>
          </cell>
          <cell r="B270" t="str">
            <v>Argamassa cimento e areia traço t-3 (1:3), com aditivo vedacit ou similar- 1 saco cimento 50kg / 3 padiolas areia dim. 0,35x0,45x0,23m / 2kg aditivo vedacit - Confecção mecânica e transporte</v>
          </cell>
          <cell r="C270" t="str">
            <v>M3</v>
          </cell>
          <cell r="D270">
            <v>451.04</v>
          </cell>
        </row>
        <row r="271">
          <cell r="A271">
            <v>11323</v>
          </cell>
          <cell r="B271" t="str">
            <v>Refletor industrial de LED, 90W, lentes em policarbonato, com tensão de entrada entre 90 e 295VCA, classe de proteção IP65, tipo de LED COB, temp de cor 5000°.K, IRC &gt;70%, v. útil 40.000 horas, linha Hi-Light da Ledstar-Unicoba ou similar</v>
          </cell>
          <cell r="C271" t="str">
            <v>UN</v>
          </cell>
          <cell r="D271">
            <v>1114.6500000000001</v>
          </cell>
        </row>
        <row r="272">
          <cell r="A272">
            <v>11342</v>
          </cell>
          <cell r="B272" t="str">
            <v>Divisória Divilux (painel com vidro), e=40mm, com perfis em alumínio ou similar - fornecimento</v>
          </cell>
          <cell r="C272" t="str">
            <v>M2</v>
          </cell>
          <cell r="D272">
            <v>114.02</v>
          </cell>
        </row>
        <row r="273">
          <cell r="A273">
            <v>850</v>
          </cell>
          <cell r="B273" t="str">
            <v>Dobradiça portão 8", em latão, c/chumbador p/concreto (imab - ref. do 0964 ou similar)</v>
          </cell>
          <cell r="C273" t="str">
            <v>UN</v>
          </cell>
          <cell r="D273">
            <v>53.64</v>
          </cell>
        </row>
        <row r="274">
          <cell r="A274">
            <v>1557</v>
          </cell>
          <cell r="B274" t="str">
            <v>Mourão madeira Piqui serrada e aparelhada 13 x 13cm</v>
          </cell>
          <cell r="C274" t="str">
            <v>M</v>
          </cell>
          <cell r="D274">
            <v>181.84</v>
          </cell>
        </row>
        <row r="275">
          <cell r="A275">
            <v>1690</v>
          </cell>
          <cell r="B275" t="str">
            <v>Parafuso de metal 2 " x 12 (sextavado</v>
          </cell>
          <cell r="C275" t="str">
            <v>UN</v>
          </cell>
          <cell r="D275">
            <v>10.6</v>
          </cell>
        </row>
        <row r="276">
          <cell r="A276">
            <v>2592</v>
          </cell>
          <cell r="B276" t="str">
            <v>Faixa de madeira de lei (massaranduba) aparelhada 10 x 2,5cm (0,0025 m³/m)</v>
          </cell>
          <cell r="C276" t="str">
            <v>M</v>
          </cell>
          <cell r="D276">
            <v>48.65</v>
          </cell>
        </row>
        <row r="277">
          <cell r="A277">
            <v>1807</v>
          </cell>
          <cell r="B277" t="str">
            <v>Porta em madeira compensada canela, lisa, semi-oca - 80 x (160 a 210) x 3,5cm</v>
          </cell>
          <cell r="C277" t="str">
            <v>UN</v>
          </cell>
          <cell r="D277">
            <v>139.9</v>
          </cell>
        </row>
        <row r="278">
          <cell r="A278">
            <v>8957</v>
          </cell>
          <cell r="B278" t="str">
            <v>Dobradiça de ferro cromado 3" x 2 1/2" com aneis e parafusos</v>
          </cell>
          <cell r="C278" t="str">
            <v>UN</v>
          </cell>
          <cell r="D278">
            <v>21.36</v>
          </cell>
        </row>
        <row r="279">
          <cell r="A279">
            <v>3518</v>
          </cell>
          <cell r="B279" t="str">
            <v>Fechadura Pado, externa, linha Ecoinox, modelo Chopin, maçaneta, roseta, ref. 596-90</v>
          </cell>
          <cell r="C279" t="str">
            <v>UM</v>
          </cell>
          <cell r="D279">
            <v>182.58</v>
          </cell>
        </row>
        <row r="280">
          <cell r="A280">
            <v>261</v>
          </cell>
          <cell r="B280" t="str">
            <v>Barra quadrada de ferro 1/2" (1,27 kg/m)</v>
          </cell>
          <cell r="C280" t="str">
            <v>M</v>
          </cell>
          <cell r="D280">
            <v>6.8</v>
          </cell>
        </row>
        <row r="281">
          <cell r="A281">
            <v>3663</v>
          </cell>
          <cell r="B281" t="str">
            <v>Chapa aço fina a quente e=3,00mm, 11MSG, 24,00 kg/m2</v>
          </cell>
          <cell r="C281" t="str">
            <v>M2</v>
          </cell>
          <cell r="D281">
            <v>0.33</v>
          </cell>
        </row>
        <row r="282">
          <cell r="A282">
            <v>4437</v>
          </cell>
          <cell r="B282" t="str">
            <v>Tela ondulada fio 1,65mm malha 3/8</v>
          </cell>
          <cell r="C282" t="str">
            <v>M2</v>
          </cell>
          <cell r="D282">
            <v>40.47</v>
          </cell>
        </row>
        <row r="283">
          <cell r="A283">
            <v>7504</v>
          </cell>
          <cell r="B283" t="str">
            <v>Cantoneira de aço "L" abas iguais - 1" x 1" x 1/4" (2,22 kg/m)</v>
          </cell>
          <cell r="C283" t="str">
            <v>KG</v>
          </cell>
          <cell r="D283">
            <v>47.42</v>
          </cell>
        </row>
        <row r="284">
          <cell r="A284">
            <v>11110</v>
          </cell>
          <cell r="B284" t="str">
            <v>SINALIZAÇÃO PARA DEFICIENTES - PLACA EM BRAILLE - EM ALUMINIO FUNDIDO, DIM: 23 X 15CM</v>
          </cell>
          <cell r="C284" t="str">
            <v>UN</v>
          </cell>
          <cell r="D284">
            <v>67.400000000000006</v>
          </cell>
        </row>
        <row r="285">
          <cell r="A285">
            <v>10663</v>
          </cell>
          <cell r="B285" t="str">
            <v>Divisória Divilux (painel cego), e=40mm, com perfis em alumínio ou similar - fornecimento</v>
          </cell>
          <cell r="C285" t="str">
            <v>M2</v>
          </cell>
          <cell r="D285">
            <v>114.02</v>
          </cell>
        </row>
        <row r="286">
          <cell r="A286">
            <v>9121</v>
          </cell>
          <cell r="B286" t="str">
            <v>Filete em granito corumbá, L=6 cm e esp= 2 cm</v>
          </cell>
          <cell r="C286" t="str">
            <v>M</v>
          </cell>
          <cell r="D286">
            <v>15.44</v>
          </cell>
        </row>
      </sheetData>
      <sheetData sheetId="1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CAMENTO SINTETICO"/>
      <sheetName val="ORCAMENTO ANALITICO "/>
      <sheetName val="BDI OBRAS"/>
      <sheetName val="BDI EQUIPAMENTOS"/>
      <sheetName val="ENCARGOS SOCIAIS"/>
      <sheetName val="CURVA ABC INSUMOS"/>
      <sheetName val="CURVA QUANT"/>
      <sheetName val="CURVA SEM DUPLICATA"/>
      <sheetName val="CURVA ABC COMP"/>
      <sheetName val="CRONOGRAMA"/>
      <sheetName val="M.O."/>
      <sheetName val="SINAPI-INSUMOS"/>
      <sheetName val="SINAPI-COMPOSIÇÕES"/>
      <sheetName val="ORSE-INSUMOS"/>
      <sheetName val="COT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3">
          <cell r="A3">
            <v>88238</v>
          </cell>
          <cell r="B3" t="str">
            <v>AJUDANTE DE ARMADOR COM ENCARGOS COMPLEMENTARES</v>
          </cell>
          <cell r="C3" t="str">
            <v>H</v>
          </cell>
          <cell r="D3" t="str">
            <v>17,60</v>
          </cell>
          <cell r="E3">
            <v>6114</v>
          </cell>
          <cell r="F3">
            <v>12.31</v>
          </cell>
          <cell r="G3">
            <v>74.459999999999994</v>
          </cell>
          <cell r="H3">
            <v>21.476025999999997</v>
          </cell>
        </row>
        <row r="4">
          <cell r="A4">
            <v>88239</v>
          </cell>
          <cell r="B4" t="str">
            <v>AJUDANTE DE CARPINTEIRO COM ENCARGOS COMPLEMENTARES</v>
          </cell>
          <cell r="C4" t="str">
            <v>H</v>
          </cell>
          <cell r="D4">
            <v>16.07</v>
          </cell>
          <cell r="E4">
            <v>6114</v>
          </cell>
          <cell r="F4">
            <v>12.31</v>
          </cell>
          <cell r="G4">
            <v>74.459999999999994</v>
          </cell>
          <cell r="H4">
            <v>21.476025999999997</v>
          </cell>
        </row>
        <row r="5">
          <cell r="A5">
            <v>88240</v>
          </cell>
          <cell r="B5" t="str">
            <v>AJUDANTE DE ESTRUTURA METÁLICA COM ENCARGOS COMPLEMENTARES</v>
          </cell>
          <cell r="C5" t="str">
            <v>H</v>
          </cell>
          <cell r="D5">
            <v>12.04</v>
          </cell>
          <cell r="G5">
            <v>74.459999999999994</v>
          </cell>
        </row>
        <row r="6">
          <cell r="A6">
            <v>88241</v>
          </cell>
          <cell r="B6" t="str">
            <v>AJUDANTE DE OPERAÇÃO EM GERAL COM ENCARGOS COMPLEMENTARES</v>
          </cell>
          <cell r="C6" t="str">
            <v>H</v>
          </cell>
          <cell r="D6">
            <v>14.65</v>
          </cell>
          <cell r="G6">
            <v>74.459999999999994</v>
          </cell>
        </row>
        <row r="7">
          <cell r="A7">
            <v>88242</v>
          </cell>
          <cell r="B7" t="str">
            <v>AJUDANTE DE PEDREIRO COM ENCARGOS COMPLEMENTARES</v>
          </cell>
          <cell r="C7" t="str">
            <v>H</v>
          </cell>
          <cell r="D7">
            <v>15.7</v>
          </cell>
          <cell r="G7">
            <v>74.459999999999994</v>
          </cell>
        </row>
        <row r="8">
          <cell r="A8">
            <v>88243</v>
          </cell>
          <cell r="B8" t="str">
            <v>AJUDANTE ESPECIALIZADO COM ENCARGOS COMPLEMENTARES</v>
          </cell>
          <cell r="C8" t="str">
            <v>H</v>
          </cell>
          <cell r="D8">
            <v>14.65</v>
          </cell>
          <cell r="E8">
            <v>242</v>
          </cell>
          <cell r="F8">
            <v>10.51</v>
          </cell>
          <cell r="G8">
            <v>74.459999999999994</v>
          </cell>
          <cell r="H8">
            <v>18.335746</v>
          </cell>
        </row>
        <row r="9">
          <cell r="A9">
            <v>88245</v>
          </cell>
          <cell r="B9" t="str">
            <v>ARMADOR COM ENCARGOS COMPLEMENTARES</v>
          </cell>
          <cell r="C9" t="str">
            <v>H</v>
          </cell>
          <cell r="D9">
            <v>19.920000000000002</v>
          </cell>
          <cell r="E9">
            <v>378</v>
          </cell>
          <cell r="F9">
            <v>16.39</v>
          </cell>
          <cell r="G9">
            <v>74.459999999999994</v>
          </cell>
          <cell r="H9">
            <v>28.593994000000002</v>
          </cell>
        </row>
        <row r="10">
          <cell r="A10">
            <v>88246</v>
          </cell>
          <cell r="B10" t="str">
            <v>ASSENTADOR DE TUBOS COM ENCARGOS COMPLEMENTARES</v>
          </cell>
          <cell r="C10" t="str">
            <v>H</v>
          </cell>
          <cell r="D10">
            <v>21.27</v>
          </cell>
          <cell r="G10">
            <v>74.459999999999994</v>
          </cell>
        </row>
        <row r="11">
          <cell r="A11">
            <v>88247</v>
          </cell>
          <cell r="B11" t="str">
            <v>AUXILIAR DE ELETRICISTA COM ENCARGOS COMPLEMENTARES</v>
          </cell>
          <cell r="C11" t="str">
            <v>H</v>
          </cell>
          <cell r="D11">
            <v>16.28</v>
          </cell>
          <cell r="E11">
            <v>247</v>
          </cell>
          <cell r="F11">
            <v>12.31</v>
          </cell>
          <cell r="G11">
            <v>74.459999999999994</v>
          </cell>
          <cell r="H11">
            <v>21.476025999999997</v>
          </cell>
        </row>
        <row r="12">
          <cell r="A12">
            <v>88248</v>
          </cell>
          <cell r="B12" t="str">
            <v>AUXILIAR DE ENCANADOR OU BOMBEIRO HIDRÁULICO COM ENCARGOS COMPLEMENTAR</v>
          </cell>
          <cell r="C12" t="str">
            <v>H</v>
          </cell>
          <cell r="D12">
            <v>16.079999999999998</v>
          </cell>
          <cell r="E12">
            <v>246</v>
          </cell>
          <cell r="F12">
            <v>11.54</v>
          </cell>
          <cell r="G12">
            <v>74.459999999999994</v>
          </cell>
          <cell r="H12">
            <v>20.132683999999998</v>
          </cell>
        </row>
        <row r="13">
          <cell r="A13">
            <v>88249</v>
          </cell>
          <cell r="B13" t="str">
            <v>AUXILIAR DE LABORATÓRIO COM ENCARGOS COMPLEMENTARES</v>
          </cell>
          <cell r="C13" t="str">
            <v>H</v>
          </cell>
          <cell r="D13">
            <v>14.2</v>
          </cell>
          <cell r="E13">
            <v>245</v>
          </cell>
          <cell r="F13">
            <v>10.4</v>
          </cell>
          <cell r="G13">
            <v>74.459999999999994</v>
          </cell>
          <cell r="H13">
            <v>18.143840000000001</v>
          </cell>
        </row>
        <row r="14">
          <cell r="A14">
            <v>88250</v>
          </cell>
          <cell r="B14" t="str">
            <v>AUXILIAR DE MECÂNICO COM ENCARGOS COMPLEMENTARES</v>
          </cell>
          <cell r="C14" t="str">
            <v>H</v>
          </cell>
          <cell r="D14">
            <v>16.36</v>
          </cell>
          <cell r="G14">
            <v>74.459999999999994</v>
          </cell>
        </row>
        <row r="15">
          <cell r="A15">
            <v>88251</v>
          </cell>
          <cell r="B15" t="str">
            <v>AUXILIAR DE SERRALHEIRO COM ENCARGOS COMPLEMENTARES</v>
          </cell>
          <cell r="C15" t="str">
            <v>H</v>
          </cell>
          <cell r="D15">
            <v>15.43</v>
          </cell>
          <cell r="G15">
            <v>74.459999999999994</v>
          </cell>
        </row>
        <row r="16">
          <cell r="A16">
            <v>88252</v>
          </cell>
          <cell r="B16" t="str">
            <v>AUXILIAR DE SERVIÇOS GERAIS COM ENCARGOS COMPLEMENTARES</v>
          </cell>
          <cell r="C16" t="str">
            <v>H</v>
          </cell>
          <cell r="D16">
            <v>13.03</v>
          </cell>
          <cell r="G16">
            <v>74.459999999999994</v>
          </cell>
        </row>
        <row r="17">
          <cell r="A17">
            <v>88253</v>
          </cell>
          <cell r="B17" t="str">
            <v>AUXILIAR DE TOPÓGRAFO COM ENCARGOS COMPLEMENTARES</v>
          </cell>
          <cell r="C17" t="str">
            <v>H</v>
          </cell>
          <cell r="D17">
            <v>25.61</v>
          </cell>
          <cell r="G17">
            <v>74.459999999999994</v>
          </cell>
        </row>
        <row r="18">
          <cell r="A18">
            <v>88255</v>
          </cell>
          <cell r="B18" t="str">
            <v>AUXILIAR TÉCNICO DE ENGENHARIA COM ENCARGOS COMPLEMENTARES</v>
          </cell>
          <cell r="C18" t="str">
            <v>H</v>
          </cell>
          <cell r="D18">
            <v>31.73</v>
          </cell>
          <cell r="G18">
            <v>74.459999999999994</v>
          </cell>
        </row>
        <row r="19">
          <cell r="A19">
            <v>88256</v>
          </cell>
          <cell r="B19" t="str">
            <v>AZULEJISTA OU LADRILHISTA COM ENCARGOS COMPLEMENTARES</v>
          </cell>
          <cell r="C19" t="str">
            <v>H</v>
          </cell>
          <cell r="D19">
            <v>18.510000000000002</v>
          </cell>
          <cell r="E19">
            <v>4760</v>
          </cell>
          <cell r="F19">
            <v>14.9</v>
          </cell>
          <cell r="G19">
            <v>74.459999999999994</v>
          </cell>
          <cell r="H19">
            <v>25.994540000000001</v>
          </cell>
        </row>
        <row r="20">
          <cell r="A20">
            <v>88257</v>
          </cell>
          <cell r="B20" t="str">
            <v>BLASTER, DINAMITADOR OU CABO DE FOGO COM ENCARGOS COMPLEMENTARES</v>
          </cell>
          <cell r="C20" t="str">
            <v>H</v>
          </cell>
          <cell r="D20">
            <v>22.09</v>
          </cell>
          <cell r="G20">
            <v>74.459999999999994</v>
          </cell>
        </row>
        <row r="21">
          <cell r="A21">
            <v>88258</v>
          </cell>
          <cell r="B21" t="str">
            <v>CADASTRISTA DE USUÁRIOS COM ENCARGOS COMPLEMENTARES</v>
          </cell>
          <cell r="C21" t="str">
            <v>H</v>
          </cell>
          <cell r="D21">
            <v>23.73</v>
          </cell>
          <cell r="G21">
            <v>74.459999999999994</v>
          </cell>
        </row>
        <row r="22">
          <cell r="A22">
            <v>88259</v>
          </cell>
          <cell r="B22" t="str">
            <v>CALAFETADOR/CALAFATE COM ENCARGOS COMPLEMENTARES</v>
          </cell>
          <cell r="C22" t="str">
            <v>H</v>
          </cell>
          <cell r="D22">
            <v>18.940000000000001</v>
          </cell>
          <cell r="G22">
            <v>74.459999999999994</v>
          </cell>
        </row>
        <row r="23">
          <cell r="A23">
            <v>88260</v>
          </cell>
          <cell r="B23" t="str">
            <v>CALCETEIRO COM ENCARGOS COMPLEMENTARES</v>
          </cell>
          <cell r="C23" t="str">
            <v>H</v>
          </cell>
          <cell r="D23">
            <v>20.43</v>
          </cell>
          <cell r="G23">
            <v>74.459999999999994</v>
          </cell>
        </row>
        <row r="24">
          <cell r="A24">
            <v>88261</v>
          </cell>
          <cell r="B24" t="str">
            <v>CARPINTEIRO DE ESQUADRIA COM ENCARGOS COMPLEMENTARES</v>
          </cell>
          <cell r="C24" t="str">
            <v>H</v>
          </cell>
          <cell r="D24">
            <v>19.72</v>
          </cell>
          <cell r="E24">
            <v>1214</v>
          </cell>
          <cell r="F24">
            <v>16.149999999999999</v>
          </cell>
          <cell r="G24">
            <v>74.459999999999994</v>
          </cell>
          <cell r="H24">
            <v>28.175289999999997</v>
          </cell>
        </row>
        <row r="25">
          <cell r="A25">
            <v>88262</v>
          </cell>
          <cell r="B25" t="str">
            <v>CARPINTEIRO DE FORMAS COM ENCARGOS COMPLEMENTARES</v>
          </cell>
          <cell r="C25" t="str">
            <v>H</v>
          </cell>
          <cell r="D25">
            <v>19.920000000000002</v>
          </cell>
          <cell r="E25">
            <v>1214</v>
          </cell>
          <cell r="F25">
            <v>16.149999999999999</v>
          </cell>
          <cell r="G25">
            <v>74.459999999999994</v>
          </cell>
          <cell r="H25">
            <v>28.175289999999997</v>
          </cell>
        </row>
        <row r="26">
          <cell r="A26">
            <v>88263</v>
          </cell>
          <cell r="B26" t="str">
            <v>CAVOUQUEIRO OU OPERADOR PERFURATRIZ/ROMPEDOR COM ENCARGOS COMPLEMENTAR</v>
          </cell>
          <cell r="C26" t="str">
            <v>H</v>
          </cell>
          <cell r="D26">
            <v>17.170000000000002</v>
          </cell>
          <cell r="G26">
            <v>74.459999999999994</v>
          </cell>
        </row>
        <row r="27">
          <cell r="A27">
            <v>88264</v>
          </cell>
          <cell r="B27" t="str">
            <v>ELETRICISTA COM ENCARGOS COMPLEMENTARES</v>
          </cell>
          <cell r="C27" t="str">
            <v>H</v>
          </cell>
          <cell r="D27">
            <v>20.239999999999998</v>
          </cell>
          <cell r="E27">
            <v>2436</v>
          </cell>
          <cell r="F27">
            <v>16.39</v>
          </cell>
          <cell r="G27">
            <v>74.459999999999994</v>
          </cell>
          <cell r="H27">
            <v>28.593994000000002</v>
          </cell>
        </row>
        <row r="28">
          <cell r="A28">
            <v>88265</v>
          </cell>
          <cell r="B28" t="str">
            <v>ELETRICISTA INDUSTRIAL COM ENCARGOS COMPLEMENTARES</v>
          </cell>
          <cell r="C28" t="str">
            <v>H</v>
          </cell>
          <cell r="D28">
            <v>24.8</v>
          </cell>
          <cell r="G28">
            <v>74.459999999999994</v>
          </cell>
        </row>
        <row r="29">
          <cell r="A29">
            <v>88266</v>
          </cell>
          <cell r="B29" t="str">
            <v>ELETROTÉCNICO COM ENCARGOS COMPLEMENTARES</v>
          </cell>
          <cell r="C29" t="str">
            <v>H</v>
          </cell>
          <cell r="D29">
            <v>28.57</v>
          </cell>
          <cell r="G29">
            <v>74.459999999999994</v>
          </cell>
        </row>
        <row r="30">
          <cell r="A30">
            <v>88267</v>
          </cell>
          <cell r="B30" t="str">
            <v>ENCANADOR OU BOMBEIRO HIDRÁULICO COM ENCARGOS COMPLEMENTARES</v>
          </cell>
          <cell r="C30" t="str">
            <v>H</v>
          </cell>
          <cell r="D30">
            <v>19.98</v>
          </cell>
          <cell r="E30">
            <v>2696</v>
          </cell>
          <cell r="F30">
            <v>16.39</v>
          </cell>
          <cell r="G30">
            <v>74.459999999999994</v>
          </cell>
          <cell r="H30">
            <v>28.593994000000002</v>
          </cell>
        </row>
        <row r="31">
          <cell r="A31">
            <v>88268</v>
          </cell>
          <cell r="B31" t="str">
            <v>ESTUCADOR COM ENCARGOS COMPLEMENTARES</v>
          </cell>
          <cell r="C31" t="str">
            <v>H</v>
          </cell>
          <cell r="D31">
            <v>18.059999999999999</v>
          </cell>
          <cell r="G31">
            <v>74.459999999999994</v>
          </cell>
        </row>
        <row r="32">
          <cell r="A32">
            <v>88269</v>
          </cell>
          <cell r="B32" t="str">
            <v>GESSEIRO COM ENCARGOS COMPLEMENTARES</v>
          </cell>
          <cell r="C32" t="str">
            <v>H</v>
          </cell>
          <cell r="D32">
            <v>18.059999999999999</v>
          </cell>
          <cell r="E32">
            <v>12872</v>
          </cell>
          <cell r="F32">
            <v>14.46</v>
          </cell>
          <cell r="G32">
            <v>74.459999999999994</v>
          </cell>
          <cell r="H32">
            <v>25.226915999999999</v>
          </cell>
        </row>
        <row r="33">
          <cell r="A33">
            <v>88270</v>
          </cell>
          <cell r="B33" t="str">
            <v>IMPERMEABILIZADOR COM ENCARGOS COMPLEMENTARES</v>
          </cell>
          <cell r="C33" t="str">
            <v>H</v>
          </cell>
          <cell r="D33">
            <v>20.82</v>
          </cell>
          <cell r="G33">
            <v>74.459999999999994</v>
          </cell>
        </row>
        <row r="34">
          <cell r="A34">
            <v>88272</v>
          </cell>
          <cell r="B34" t="str">
            <v>MACARIQUEIRO COM ENCARGOS COMPLEMENTARES</v>
          </cell>
          <cell r="C34" t="str">
            <v>H</v>
          </cell>
          <cell r="D34">
            <v>27.06</v>
          </cell>
          <cell r="G34">
            <v>74.459999999999994</v>
          </cell>
        </row>
        <row r="35">
          <cell r="A35">
            <v>88273</v>
          </cell>
          <cell r="B35" t="str">
            <v>MARCENEIRO COM ENCARGOS COMPLEMENTARES</v>
          </cell>
          <cell r="C35" t="str">
            <v>H</v>
          </cell>
          <cell r="D35">
            <v>18.36</v>
          </cell>
          <cell r="G35">
            <v>74.459999999999994</v>
          </cell>
        </row>
        <row r="36">
          <cell r="A36">
            <v>88274</v>
          </cell>
          <cell r="B36" t="str">
            <v>MARMORISTA/GRANITEIRO COM ENCARGOS COMPLEMENTARES</v>
          </cell>
          <cell r="C36" t="str">
            <v>H</v>
          </cell>
          <cell r="D36">
            <v>19.03</v>
          </cell>
          <cell r="G36">
            <v>74.459999999999994</v>
          </cell>
        </row>
        <row r="37">
          <cell r="A37">
            <v>88275</v>
          </cell>
          <cell r="B37" t="str">
            <v>MECÃNICO DE EQUIPAMENTOS PESADOS COM ENCARGOS COMPLEMENTARES</v>
          </cell>
          <cell r="C37" t="str">
            <v>H</v>
          </cell>
          <cell r="D37">
            <v>26.88</v>
          </cell>
          <cell r="G37">
            <v>74.459999999999994</v>
          </cell>
        </row>
        <row r="38">
          <cell r="A38">
            <v>88277</v>
          </cell>
          <cell r="B38" t="str">
            <v>MONTADOR (TUBO AÇO/EQUIPAMENTOS) COM ENCARGOS COMPLEMENTARES</v>
          </cell>
          <cell r="C38" t="str">
            <v>H</v>
          </cell>
          <cell r="D38">
            <v>21.27</v>
          </cell>
          <cell r="G38">
            <v>74.459999999999994</v>
          </cell>
        </row>
        <row r="39">
          <cell r="A39">
            <v>88278</v>
          </cell>
          <cell r="B39" t="str">
            <v>MONTADOR DE ESTRUTURA METÁLICA COM ENCARGOS COMPLEMENTARES</v>
          </cell>
          <cell r="C39" t="str">
            <v>H</v>
          </cell>
          <cell r="D39">
            <v>16.47</v>
          </cell>
          <cell r="G39">
            <v>74.459999999999994</v>
          </cell>
        </row>
        <row r="40">
          <cell r="A40">
            <v>88279</v>
          </cell>
          <cell r="B40" t="str">
            <v>MONTADOR ELETROMECÃNICO COM ENCARGOS COMPLEMENTARES</v>
          </cell>
          <cell r="C40" t="str">
            <v>H</v>
          </cell>
          <cell r="D40">
            <v>25.9</v>
          </cell>
          <cell r="G40">
            <v>74.459999999999994</v>
          </cell>
        </row>
        <row r="41">
          <cell r="A41">
            <v>88281</v>
          </cell>
          <cell r="B41" t="str">
            <v>MOTORISTA DE BASCULANTE COM ENCARGOS COMPLEMENTARES</v>
          </cell>
          <cell r="C41" t="str">
            <v>H</v>
          </cell>
          <cell r="D41">
            <v>20.41</v>
          </cell>
          <cell r="G41">
            <v>74.459999999999994</v>
          </cell>
        </row>
        <row r="42">
          <cell r="A42">
            <v>88282</v>
          </cell>
          <cell r="B42" t="str">
            <v>MOTORISTA DE CAMINHÃO COM ENCARGOS COMPLEMENTARES</v>
          </cell>
          <cell r="C42" t="str">
            <v>H</v>
          </cell>
          <cell r="D42">
            <v>20.41</v>
          </cell>
          <cell r="G42">
            <v>74.459999999999994</v>
          </cell>
        </row>
        <row r="43">
          <cell r="A43">
            <v>88283</v>
          </cell>
          <cell r="B43" t="str">
            <v>MOTORISTA DE CAMINHÃO E CARRETA COM ENCARGOS COMPLEMENTARES</v>
          </cell>
          <cell r="C43" t="str">
            <v>H</v>
          </cell>
          <cell r="D43">
            <v>20.43</v>
          </cell>
          <cell r="G43">
            <v>74.459999999999994</v>
          </cell>
        </row>
        <row r="44">
          <cell r="A44">
            <v>88284</v>
          </cell>
          <cell r="B44" t="str">
            <v>MOTORISTA DE VEIÍCULO LEVE COM ENCARGOS COMPLEMENTARES</v>
          </cell>
          <cell r="C44" t="str">
            <v>H</v>
          </cell>
          <cell r="D44">
            <v>19.079999999999998</v>
          </cell>
          <cell r="G44">
            <v>74.459999999999994</v>
          </cell>
        </row>
        <row r="45">
          <cell r="A45">
            <v>88285</v>
          </cell>
          <cell r="B45" t="str">
            <v>MOTORISTA DE VEÍCULO PESADO COM ENCARGOS COMPLEMENTARES</v>
          </cell>
          <cell r="C45" t="str">
            <v>H</v>
          </cell>
          <cell r="D45">
            <v>20.43</v>
          </cell>
          <cell r="G45">
            <v>74.459999999999994</v>
          </cell>
        </row>
        <row r="46">
          <cell r="A46">
            <v>88286</v>
          </cell>
          <cell r="B46" t="str">
            <v>MOTORISTA OPERADOR DE MUNCK COM ENCARGOS COMPLEMENTARES</v>
          </cell>
          <cell r="C46" t="str">
            <v>H</v>
          </cell>
          <cell r="D46">
            <v>22.23</v>
          </cell>
          <cell r="G46">
            <v>74.459999999999994</v>
          </cell>
        </row>
        <row r="47">
          <cell r="A47">
            <v>88288</v>
          </cell>
          <cell r="B47" t="str">
            <v>NIVELADOR COM ENCARGOS COMPLEMENTARES</v>
          </cell>
          <cell r="C47" t="str">
            <v>H</v>
          </cell>
          <cell r="D47">
            <v>27.31</v>
          </cell>
          <cell r="G47">
            <v>74.459999999999994</v>
          </cell>
        </row>
        <row r="48">
          <cell r="A48">
            <v>88290</v>
          </cell>
          <cell r="B48" t="str">
            <v>OPERADOR DE ACABADORA COM ENCARGOS COMPLEMENTARES</v>
          </cell>
          <cell r="C48" t="str">
            <v>H</v>
          </cell>
          <cell r="D48">
            <v>21.28</v>
          </cell>
          <cell r="G48">
            <v>74.459999999999994</v>
          </cell>
        </row>
        <row r="49">
          <cell r="A49">
            <v>88291</v>
          </cell>
          <cell r="B49" t="str">
            <v>OPERADOR DE BETONEIRA (CAMINHÃO) COM ENCARGOS COMPLEMENTARES</v>
          </cell>
          <cell r="C49" t="str">
            <v>H</v>
          </cell>
          <cell r="D49">
            <v>22.28</v>
          </cell>
          <cell r="G49">
            <v>74.459999999999994</v>
          </cell>
        </row>
        <row r="50">
          <cell r="A50">
            <v>88292</v>
          </cell>
          <cell r="B50" t="str">
            <v>OPERADOR DE COMPRESSOR OU COMPRESSORISTA COM ENCARGOS COMPLEMENTARES</v>
          </cell>
          <cell r="C50" t="str">
            <v>H</v>
          </cell>
          <cell r="D50">
            <v>16.13</v>
          </cell>
          <cell r="G50">
            <v>74.459999999999994</v>
          </cell>
        </row>
        <row r="51">
          <cell r="A51">
            <v>88293</v>
          </cell>
          <cell r="B51" t="str">
            <v>OPERADOR DE DEMARCADORA DE FAIXAS COM ENCARGOS COMPLEMENTARES</v>
          </cell>
          <cell r="C51" t="str">
            <v>H</v>
          </cell>
          <cell r="D51">
            <v>22.96</v>
          </cell>
          <cell r="G51">
            <v>74.459999999999994</v>
          </cell>
        </row>
        <row r="52">
          <cell r="A52">
            <v>88294</v>
          </cell>
          <cell r="B52" t="str">
            <v>OPERADOR DE ESCAVADEIRA COM ENCARGOS COMPLEMENTARES</v>
          </cell>
          <cell r="C52" t="str">
            <v>H</v>
          </cell>
          <cell r="D52">
            <v>24.49</v>
          </cell>
          <cell r="G52">
            <v>74.459999999999994</v>
          </cell>
        </row>
        <row r="53">
          <cell r="A53">
            <v>88295</v>
          </cell>
          <cell r="B53" t="str">
            <v>OPERADOR DE GUINCHO COM ENCARGOS COMPLEMENTARES</v>
          </cell>
          <cell r="C53" t="str">
            <v>H</v>
          </cell>
          <cell r="D53">
            <v>15.25</v>
          </cell>
          <cell r="G53">
            <v>74.459999999999994</v>
          </cell>
        </row>
        <row r="54">
          <cell r="A54">
            <v>88296</v>
          </cell>
          <cell r="B54" t="str">
            <v>OPERADOR DE GUINDASTE COM ENCARGOS COMPLEMENTARES</v>
          </cell>
          <cell r="C54" t="str">
            <v>H</v>
          </cell>
          <cell r="D54">
            <v>27.84</v>
          </cell>
          <cell r="G54">
            <v>74.459999999999994</v>
          </cell>
        </row>
        <row r="55">
          <cell r="A55">
            <v>88297</v>
          </cell>
          <cell r="B55" t="str">
            <v>OPERADOR DE MÁQUINAS E EQUIPAMENTOS COM ENCARGOS COMPLEMENTARES</v>
          </cell>
          <cell r="C55" t="str">
            <v>H</v>
          </cell>
          <cell r="D55">
            <v>21.14</v>
          </cell>
          <cell r="G55">
            <v>74.459999999999994</v>
          </cell>
        </row>
        <row r="56">
          <cell r="A56">
            <v>88298</v>
          </cell>
          <cell r="B56" t="str">
            <v>OPERADOR DE MARTELETE OU MARTELETEIRO COM ENCARGOS COMPLEMENTARES</v>
          </cell>
          <cell r="C56" t="str">
            <v>H</v>
          </cell>
          <cell r="D56">
            <v>15.25</v>
          </cell>
          <cell r="G56">
            <v>74.459999999999994</v>
          </cell>
        </row>
        <row r="57">
          <cell r="A57">
            <v>88299</v>
          </cell>
          <cell r="B57" t="str">
            <v>OPERADOR DE MOTO-ESCREIPER COM ENCARGOS COMPLEMENTARES</v>
          </cell>
          <cell r="C57" t="str">
            <v>H</v>
          </cell>
          <cell r="D57">
            <v>30.86</v>
          </cell>
          <cell r="G57">
            <v>74.459999999999994</v>
          </cell>
        </row>
        <row r="58">
          <cell r="A58">
            <v>88300</v>
          </cell>
          <cell r="B58" t="str">
            <v>OPERADOR DE MOTONIVELADORA COM ENCARGOS COMPLEMENTARES</v>
          </cell>
          <cell r="C58" t="str">
            <v>H</v>
          </cell>
          <cell r="D58">
            <v>30.86</v>
          </cell>
          <cell r="G58">
            <v>74.459999999999994</v>
          </cell>
        </row>
        <row r="59">
          <cell r="A59">
            <v>88301</v>
          </cell>
          <cell r="B59" t="str">
            <v>OPERADOR DE PÁ CARREGADEIRA COM ENCARGOS COMPLEMENTARES</v>
          </cell>
          <cell r="C59" t="str">
            <v>H</v>
          </cell>
          <cell r="D59">
            <v>23.18</v>
          </cell>
          <cell r="G59">
            <v>74.459999999999994</v>
          </cell>
        </row>
        <row r="60">
          <cell r="A60">
            <v>88302</v>
          </cell>
          <cell r="B60" t="str">
            <v>OPERADOR DE PAVIMENTADORA COM ENCARGOS COMPLEMENTARES</v>
          </cell>
          <cell r="C60" t="str">
            <v>H</v>
          </cell>
          <cell r="D60">
            <v>22.96</v>
          </cell>
          <cell r="G60">
            <v>74.459999999999994</v>
          </cell>
        </row>
        <row r="61">
          <cell r="A61">
            <v>88303</v>
          </cell>
          <cell r="B61" t="str">
            <v>OPERADOR DE ROLO COMPACTADOR COM ENCARGOS COMPLEMENTARES</v>
          </cell>
          <cell r="C61" t="str">
            <v>H</v>
          </cell>
          <cell r="D61">
            <v>20.51</v>
          </cell>
          <cell r="G61">
            <v>74.459999999999994</v>
          </cell>
        </row>
        <row r="62">
          <cell r="A62">
            <v>88304</v>
          </cell>
          <cell r="B62" t="str">
            <v>OPERADOR DE USINA DE ASFALTO, DE SOLOS OU DE CONCRETO COM ENCARGOS COM</v>
          </cell>
          <cell r="C62" t="str">
            <v>H</v>
          </cell>
          <cell r="D62">
            <v>21.28</v>
          </cell>
          <cell r="G62">
            <v>74.459999999999994</v>
          </cell>
        </row>
        <row r="63">
          <cell r="A63">
            <v>88306</v>
          </cell>
          <cell r="B63" t="str">
            <v>OPERADOR JATO DE AREIA OU JATISTA COM ENCARGOS COMPLEMENTARES</v>
          </cell>
          <cell r="C63" t="str">
            <v>H</v>
          </cell>
          <cell r="D63">
            <v>16.059999999999999</v>
          </cell>
          <cell r="G63">
            <v>74.459999999999994</v>
          </cell>
        </row>
        <row r="64">
          <cell r="A64">
            <v>88307</v>
          </cell>
          <cell r="B64" t="str">
            <v>OPERADOR PARA BATE ESTACAS COM ENCARGOS COMPLEMENTARES</v>
          </cell>
          <cell r="C64" t="str">
            <v>H</v>
          </cell>
          <cell r="D64">
            <v>18.23</v>
          </cell>
          <cell r="G64">
            <v>74.459999999999994</v>
          </cell>
        </row>
        <row r="65">
          <cell r="A65">
            <v>88308</v>
          </cell>
          <cell r="B65" t="str">
            <v>PASTILHEIRO COM ENCARGOS COMPLEMENTARES</v>
          </cell>
          <cell r="C65" t="str">
            <v>H</v>
          </cell>
          <cell r="D65">
            <v>23.16</v>
          </cell>
          <cell r="G65">
            <v>74.459999999999994</v>
          </cell>
        </row>
        <row r="66">
          <cell r="A66">
            <v>88309</v>
          </cell>
          <cell r="B66" t="str">
            <v>PEDREIRO COM ENCARGOS COMPLEMENTARES</v>
          </cell>
          <cell r="C66" t="str">
            <v>H</v>
          </cell>
          <cell r="D66">
            <v>20.02</v>
          </cell>
          <cell r="E66">
            <v>4750</v>
          </cell>
          <cell r="F66">
            <v>15.39</v>
          </cell>
          <cell r="G66">
            <v>74.459999999999994</v>
          </cell>
          <cell r="H66">
            <v>26.849394</v>
          </cell>
        </row>
        <row r="67">
          <cell r="A67">
            <v>88310</v>
          </cell>
          <cell r="B67" t="str">
            <v>PINTOR COM ENCARGOS COMPLEMENTARES</v>
          </cell>
          <cell r="C67" t="str">
            <v>H</v>
          </cell>
          <cell r="D67">
            <v>19.940000000000001</v>
          </cell>
          <cell r="E67">
            <v>4783</v>
          </cell>
          <cell r="F67">
            <v>16.39</v>
          </cell>
          <cell r="G67">
            <v>74.459999999999994</v>
          </cell>
          <cell r="H67">
            <v>28.593994000000002</v>
          </cell>
        </row>
        <row r="68">
          <cell r="A68">
            <v>88311</v>
          </cell>
          <cell r="B68" t="str">
            <v>PINTOR DE LETREIROS COM ENCARGOS COMPLEMENTARES</v>
          </cell>
          <cell r="C68" t="str">
            <v>H</v>
          </cell>
          <cell r="D68">
            <v>20.81</v>
          </cell>
          <cell r="G68">
            <v>74.459999999999994</v>
          </cell>
        </row>
        <row r="69">
          <cell r="A69">
            <v>88312</v>
          </cell>
          <cell r="B69" t="str">
            <v>PINTOR PARA TINTA EPÓXI COM ENCARGOS COMPLEMENTARES</v>
          </cell>
          <cell r="C69" t="str">
            <v>H</v>
          </cell>
          <cell r="D69">
            <v>22.89</v>
          </cell>
          <cell r="G69">
            <v>74.459999999999994</v>
          </cell>
        </row>
        <row r="70">
          <cell r="A70">
            <v>88313</v>
          </cell>
          <cell r="B70" t="str">
            <v>POCEIRO COM ENCARGOS COMPLEMENTARES</v>
          </cell>
          <cell r="C70" t="str">
            <v>H</v>
          </cell>
          <cell r="D70">
            <v>29.64</v>
          </cell>
          <cell r="G70">
            <v>74.459999999999994</v>
          </cell>
        </row>
        <row r="71">
          <cell r="A71">
            <v>88314</v>
          </cell>
          <cell r="B71" t="str">
            <v>RASTELEIRO COM ENCARGOS COMPLEMENTARES</v>
          </cell>
          <cell r="C71" t="str">
            <v>H</v>
          </cell>
          <cell r="D71">
            <v>12.5</v>
          </cell>
          <cell r="G71">
            <v>74.459999999999994</v>
          </cell>
        </row>
        <row r="72">
          <cell r="A72">
            <v>88315</v>
          </cell>
          <cell r="B72" t="str">
            <v>SERRALHEIRO COM ENCARGOS COMPLEMENTARES</v>
          </cell>
          <cell r="C72" t="str">
            <v>H</v>
          </cell>
          <cell r="D72">
            <v>19.059999999999999</v>
          </cell>
          <cell r="E72">
            <v>6110</v>
          </cell>
          <cell r="F72">
            <v>15.47</v>
          </cell>
          <cell r="G72">
            <v>74.459999999999994</v>
          </cell>
          <cell r="H72">
            <v>26.988962000000001</v>
          </cell>
        </row>
        <row r="73">
          <cell r="A73">
            <v>88316</v>
          </cell>
          <cell r="B73" t="str">
            <v>SERVENTE COM ENCARGOS COMPLEMENTARES</v>
          </cell>
          <cell r="C73" t="str">
            <v>H</v>
          </cell>
          <cell r="D73">
            <v>13.9</v>
          </cell>
          <cell r="E73">
            <v>6111</v>
          </cell>
          <cell r="F73">
            <v>9.67</v>
          </cell>
          <cell r="G73">
            <v>74.459999999999994</v>
          </cell>
          <cell r="H73">
            <v>16.870282</v>
          </cell>
        </row>
        <row r="74">
          <cell r="A74">
            <v>88317</v>
          </cell>
          <cell r="B74" t="str">
            <v>SOLDADOR COM ENCARGOS COMPLEMENTARES</v>
          </cell>
          <cell r="C74" t="str">
            <v>H</v>
          </cell>
          <cell r="D74">
            <v>31.91</v>
          </cell>
          <cell r="G74">
            <v>74.459999999999994</v>
          </cell>
        </row>
        <row r="75">
          <cell r="A75">
            <v>88318</v>
          </cell>
          <cell r="B75" t="str">
            <v>SOLDADOR A (PARA SOLDA A SER TESTADA COM RAIOS "X") COM ENCARGOS COMPL</v>
          </cell>
          <cell r="C75" t="str">
            <v>H</v>
          </cell>
          <cell r="D75">
            <v>34.43</v>
          </cell>
          <cell r="G75">
            <v>74.459999999999994</v>
          </cell>
        </row>
        <row r="76">
          <cell r="A76">
            <v>88319</v>
          </cell>
          <cell r="B76" t="str">
            <v>TECNICO EM SONDAGEM COM ENCARGOS COMPLEMENTARES</v>
          </cell>
          <cell r="C76" t="str">
            <v>H</v>
          </cell>
          <cell r="D76">
            <v>37.590000000000003</v>
          </cell>
          <cell r="G76">
            <v>74.459999999999994</v>
          </cell>
        </row>
        <row r="77">
          <cell r="A77">
            <v>88320</v>
          </cell>
          <cell r="B77" t="str">
            <v>TAQUEADOR OU TAQUEIRO COM ENCARGOS COMPLEMENTARES</v>
          </cell>
          <cell r="C77" t="str">
            <v>H</v>
          </cell>
          <cell r="D77">
            <v>17.100000000000001</v>
          </cell>
          <cell r="G77">
            <v>74.459999999999994</v>
          </cell>
        </row>
        <row r="78">
          <cell r="A78">
            <v>88321</v>
          </cell>
          <cell r="B78" t="str">
            <v>TÉCNICO DE LABORATÓRIO COM ENCARGOS COMPLEMENTARES</v>
          </cell>
          <cell r="C78" t="str">
            <v>H</v>
          </cell>
          <cell r="D78">
            <v>42.95</v>
          </cell>
          <cell r="G78">
            <v>74.459999999999994</v>
          </cell>
        </row>
        <row r="79">
          <cell r="A79">
            <v>88322</v>
          </cell>
          <cell r="B79" t="str">
            <v>TÉCNICO DE SONDAGEM COM ENCARGOS COMPLEMENTARES</v>
          </cell>
          <cell r="C79" t="str">
            <v>H</v>
          </cell>
          <cell r="D79">
            <v>50.82</v>
          </cell>
          <cell r="G79">
            <v>74.459999999999994</v>
          </cell>
        </row>
        <row r="80">
          <cell r="A80">
            <v>88323</v>
          </cell>
          <cell r="B80" t="str">
            <v>TELHADISTA COM ENCARGOS COMPLEMENTARES</v>
          </cell>
          <cell r="C80" t="str">
            <v>H</v>
          </cell>
          <cell r="D80">
            <v>17.82</v>
          </cell>
          <cell r="E80">
            <v>12869</v>
          </cell>
          <cell r="F80">
            <v>14.15</v>
          </cell>
          <cell r="G80">
            <v>74.459999999999994</v>
          </cell>
          <cell r="H80">
            <v>24.68609</v>
          </cell>
        </row>
        <row r="81">
          <cell r="A81">
            <v>88324</v>
          </cell>
          <cell r="B81" t="str">
            <v>TRATORISTA COM ENCARGOS COMPLEMENTARES</v>
          </cell>
          <cell r="C81" t="str">
            <v>H</v>
          </cell>
          <cell r="D81">
            <v>22.6</v>
          </cell>
          <cell r="G81">
            <v>74.459999999999994</v>
          </cell>
        </row>
        <row r="82">
          <cell r="A82">
            <v>88325</v>
          </cell>
          <cell r="B82" t="str">
            <v>VIDRACEIRO COM ENCARGOS COMPLEMENTARES</v>
          </cell>
          <cell r="C82" t="str">
            <v>H</v>
          </cell>
          <cell r="D82">
            <v>17.78</v>
          </cell>
          <cell r="E82">
            <v>10489</v>
          </cell>
          <cell r="F82">
            <v>14.13</v>
          </cell>
          <cell r="G82">
            <v>74.459999999999994</v>
          </cell>
          <cell r="H82">
            <v>24.651198000000001</v>
          </cell>
        </row>
        <row r="83">
          <cell r="A83">
            <v>88326</v>
          </cell>
          <cell r="B83" t="str">
            <v>VIGIA NOTURNO COM ENCARGOS COMPLEMENTARES</v>
          </cell>
          <cell r="C83" t="str">
            <v>H</v>
          </cell>
          <cell r="D83">
            <v>25.28</v>
          </cell>
          <cell r="G83">
            <v>74.459999999999994</v>
          </cell>
        </row>
        <row r="84">
          <cell r="A84">
            <v>88377</v>
          </cell>
          <cell r="B84" t="str">
            <v>OPERADOR DE BETONEIRA ESTACIONÁRIA/MISTURADOR COM ENCARGOS COMPLEMENTA</v>
          </cell>
          <cell r="C84" t="str">
            <v>H</v>
          </cell>
          <cell r="D84">
            <v>14.23</v>
          </cell>
          <cell r="E84">
            <v>37623</v>
          </cell>
          <cell r="F84">
            <v>11.78</v>
          </cell>
          <cell r="G84">
            <v>74.459999999999994</v>
          </cell>
          <cell r="H84">
            <v>20.551387999999996</v>
          </cell>
        </row>
        <row r="85">
          <cell r="A85">
            <v>88441</v>
          </cell>
          <cell r="B85" t="str">
            <v>JARDINEIRO COM ENCARGOS COMPLEMENTARES</v>
          </cell>
          <cell r="C85" t="str">
            <v>H</v>
          </cell>
          <cell r="D85">
            <v>16.07</v>
          </cell>
          <cell r="G85">
            <v>74.459999999999994</v>
          </cell>
        </row>
        <row r="86">
          <cell r="A86">
            <v>88597</v>
          </cell>
          <cell r="B86" t="str">
            <v>DESENHISTA DETALHISTA COM ENCARGOS COMPLEMENTARES</v>
          </cell>
          <cell r="C86" t="str">
            <v>H</v>
          </cell>
          <cell r="D86">
            <v>20.61</v>
          </cell>
          <cell r="G86">
            <v>74.459999999999994</v>
          </cell>
        </row>
        <row r="87">
          <cell r="A87">
            <v>90766</v>
          </cell>
          <cell r="B87" t="str">
            <v>ALMOXARIFE COM ENCARGOS COMPLEMENTARES</v>
          </cell>
          <cell r="C87" t="str">
            <v>H</v>
          </cell>
          <cell r="D87">
            <v>25.21</v>
          </cell>
          <cell r="G87">
            <v>74.459999999999994</v>
          </cell>
        </row>
        <row r="88">
          <cell r="A88">
            <v>90767</v>
          </cell>
          <cell r="B88" t="str">
            <v>APONTADOR OU APROPRIADOR COM ENCARGOS COMPLEMENTARES</v>
          </cell>
          <cell r="C88" t="str">
            <v>H</v>
          </cell>
          <cell r="D88">
            <v>24.24</v>
          </cell>
          <cell r="G88">
            <v>74.459999999999994</v>
          </cell>
        </row>
        <row r="89">
          <cell r="A89">
            <v>90768</v>
          </cell>
          <cell r="B89" t="str">
            <v>ARQUITETO DE OBRA JUNIOR COM ENCARGOS COMPLEMENTARES</v>
          </cell>
          <cell r="C89" t="str">
            <v>H</v>
          </cell>
          <cell r="D89">
            <v>80.47</v>
          </cell>
          <cell r="G89">
            <v>74.459999999999994</v>
          </cell>
        </row>
        <row r="90">
          <cell r="A90">
            <v>90769</v>
          </cell>
          <cell r="B90" t="str">
            <v>ARQUITETO DE OBRA PLENO COM ENCARGOS COMPLEMENTARES</v>
          </cell>
          <cell r="C90" t="str">
            <v>H</v>
          </cell>
          <cell r="D90">
            <v>92.3</v>
          </cell>
          <cell r="G90">
            <v>74.459999999999994</v>
          </cell>
        </row>
        <row r="91">
          <cell r="A91">
            <v>90770</v>
          </cell>
          <cell r="B91" t="str">
            <v>ARQUITETO DE OBRA SENIOR COM ENCARGOS COMPLEMENTARES</v>
          </cell>
          <cell r="C91" t="str">
            <v>H</v>
          </cell>
          <cell r="D91">
            <v>109.26</v>
          </cell>
          <cell r="G91">
            <v>74.459999999999994</v>
          </cell>
        </row>
        <row r="92">
          <cell r="A92">
            <v>90771</v>
          </cell>
          <cell r="B92" t="str">
            <v>AUXILIAR DE DESENHISTA COM ENCARGOS COMPLEMENTARES</v>
          </cell>
          <cell r="C92" t="str">
            <v>H</v>
          </cell>
          <cell r="D92">
            <v>17.29</v>
          </cell>
          <cell r="G92">
            <v>74.459999999999994</v>
          </cell>
        </row>
        <row r="93">
          <cell r="A93">
            <v>90772</v>
          </cell>
          <cell r="B93" t="str">
            <v>AUXILIAR DE ESCRITORIO COM ENCARGOS COMPLEMENTARES</v>
          </cell>
          <cell r="C93" t="str">
            <v>H</v>
          </cell>
          <cell r="D93">
            <v>18.05</v>
          </cell>
          <cell r="G93">
            <v>74.459999999999994</v>
          </cell>
        </row>
        <row r="94">
          <cell r="A94">
            <v>90773</v>
          </cell>
          <cell r="B94" t="str">
            <v>DESENHISTA COPISTA COM ENCARGOS COMPLEMENTARES</v>
          </cell>
          <cell r="C94" t="str">
            <v>H</v>
          </cell>
          <cell r="D94">
            <v>17.47</v>
          </cell>
          <cell r="G94">
            <v>74.459999999999994</v>
          </cell>
        </row>
        <row r="95">
          <cell r="A95">
            <v>90775</v>
          </cell>
          <cell r="B95" t="str">
            <v>DESENHISTA PROJETISTA COM ENCARGOS COMPLEMENTARES</v>
          </cell>
          <cell r="C95" t="str">
            <v>H</v>
          </cell>
          <cell r="D95">
            <v>26.6</v>
          </cell>
          <cell r="G95">
            <v>74.459999999999994</v>
          </cell>
        </row>
        <row r="96">
          <cell r="A96">
            <v>90776</v>
          </cell>
          <cell r="B96" t="str">
            <v>ENCARREGADO GERAL COM ENCARGOS COMPLEMENTARES</v>
          </cell>
          <cell r="C96" t="str">
            <v>H</v>
          </cell>
          <cell r="D96">
            <v>27.17</v>
          </cell>
          <cell r="G96">
            <v>74.459999999999994</v>
          </cell>
        </row>
        <row r="97">
          <cell r="A97">
            <v>90777</v>
          </cell>
          <cell r="B97" t="str">
            <v>ENGENHEIRO CIVIL DE OBRA JUNIOR COM ENCARGOS COMPLEMENTARES</v>
          </cell>
          <cell r="C97" t="str">
            <v>H</v>
          </cell>
          <cell r="D97">
            <v>85.58</v>
          </cell>
          <cell r="G97">
            <v>74.459999999999994</v>
          </cell>
        </row>
        <row r="98">
          <cell r="A98">
            <v>90778</v>
          </cell>
          <cell r="B98" t="str">
            <v>ENGENHEIRO CIVIL DE OBRA PLENO COM ENCARGOS COMPLEMENTARES</v>
          </cell>
          <cell r="C98" t="str">
            <v>H</v>
          </cell>
          <cell r="D98">
            <v>107.65</v>
          </cell>
          <cell r="G98">
            <v>74.459999999999994</v>
          </cell>
        </row>
        <row r="99">
          <cell r="A99">
            <v>90779</v>
          </cell>
          <cell r="B99" t="str">
            <v>ENGENHEIRO CIVIL DE OBRA SENIOR COM ENCARGOS COMPLEMENTARES</v>
          </cell>
          <cell r="C99" t="str">
            <v>H</v>
          </cell>
          <cell r="D99">
            <v>141.27000000000001</v>
          </cell>
          <cell r="G99">
            <v>74.459999999999994</v>
          </cell>
        </row>
        <row r="100">
          <cell r="A100">
            <v>90780</v>
          </cell>
          <cell r="B100" t="str">
            <v>MESTRE DE OBRAS COM ENCARGOS COMPLEMENTARES</v>
          </cell>
          <cell r="C100" t="str">
            <v>H</v>
          </cell>
          <cell r="D100">
            <v>40.54</v>
          </cell>
          <cell r="G100">
            <v>74.459999999999994</v>
          </cell>
        </row>
        <row r="101">
          <cell r="A101">
            <v>90781</v>
          </cell>
          <cell r="B101" t="str">
            <v>TOPOGRAFO COM ENCARGOS COMPLEMENTARES</v>
          </cell>
          <cell r="C101" t="str">
            <v>H</v>
          </cell>
          <cell r="D101">
            <v>31.34</v>
          </cell>
          <cell r="G101">
            <v>74.459999999999994</v>
          </cell>
        </row>
        <row r="102">
          <cell r="A102">
            <v>91677</v>
          </cell>
          <cell r="B102" t="str">
            <v>ENGENHEIRO ELETRICISTA COM ENCARGOS COMPLEMENTARES</v>
          </cell>
          <cell r="C102" t="str">
            <v>H</v>
          </cell>
          <cell r="D102">
            <v>100.26</v>
          </cell>
          <cell r="G102">
            <v>74.459999999999994</v>
          </cell>
        </row>
        <row r="103">
          <cell r="A103">
            <v>91678</v>
          </cell>
          <cell r="B103" t="str">
            <v>ENGENHEIRO SANITARISTA COM ENCARGOS COMPLEMENTARES</v>
          </cell>
          <cell r="C103" t="str">
            <v>H</v>
          </cell>
          <cell r="D103">
            <v>84.55</v>
          </cell>
          <cell r="G103">
            <v>74.459999999999994</v>
          </cell>
        </row>
        <row r="104">
          <cell r="A104">
            <v>93556</v>
          </cell>
          <cell r="B104" t="str">
            <v>FERRAMENTAS (ENCARGOS COMPLEMENTARES) - MENSALISTA</v>
          </cell>
          <cell r="C104" t="str">
            <v>MES</v>
          </cell>
          <cell r="D104">
            <v>97.07</v>
          </cell>
          <cell r="G104">
            <v>74.459999999999994</v>
          </cell>
        </row>
        <row r="105">
          <cell r="A105">
            <v>93557</v>
          </cell>
          <cell r="B105" t="str">
            <v>EPI (ENCARGOS COMPLEMENTARES) - MENSALISTA</v>
          </cell>
          <cell r="C105" t="str">
            <v>MES</v>
          </cell>
          <cell r="D105">
            <v>162.63999999999999</v>
          </cell>
          <cell r="G105">
            <v>74.459999999999994</v>
          </cell>
        </row>
        <row r="106">
          <cell r="A106">
            <v>93558</v>
          </cell>
          <cell r="B106" t="str">
            <v>MOTORISTA DE CAMINHAO COM ENCARGOS COMPLEMENTARES</v>
          </cell>
          <cell r="C106" t="str">
            <v>MES</v>
          </cell>
          <cell r="D106">
            <v>3612.98</v>
          </cell>
          <cell r="G106">
            <v>74.459999999999994</v>
          </cell>
        </row>
        <row r="107">
          <cell r="A107">
            <v>93559</v>
          </cell>
          <cell r="B107" t="str">
            <v>DESENHISTA DETALHISTA COM ENCARGOS COMPLEMENTARES</v>
          </cell>
          <cell r="C107" t="str">
            <v>MES</v>
          </cell>
          <cell r="D107">
            <v>3643.26</v>
          </cell>
          <cell r="G107">
            <v>74.459999999999994</v>
          </cell>
        </row>
        <row r="108">
          <cell r="A108">
            <v>93560</v>
          </cell>
          <cell r="B108" t="str">
            <v>DESENHISTA COPISTA COM ENCARGOS COMPLEMENTARES</v>
          </cell>
          <cell r="C108" t="str">
            <v>MES</v>
          </cell>
          <cell r="D108">
            <v>3098.39</v>
          </cell>
          <cell r="G108">
            <v>74.459999999999994</v>
          </cell>
        </row>
        <row r="109">
          <cell r="A109">
            <v>93561</v>
          </cell>
          <cell r="B109" t="str">
            <v>DESENHISTA PROJETISTA COM ENCARGOS COMPLEMENTARES</v>
          </cell>
          <cell r="C109" t="str">
            <v>MES</v>
          </cell>
          <cell r="D109">
            <v>5059.03</v>
          </cell>
          <cell r="G109">
            <v>74.459999999999994</v>
          </cell>
        </row>
        <row r="110">
          <cell r="A110">
            <v>93562</v>
          </cell>
          <cell r="B110" t="str">
            <v>AUXILIAR DE DESENHISTA COM ENCARGOS COMPLEMENTARES</v>
          </cell>
          <cell r="C110" t="str">
            <v>MES</v>
          </cell>
          <cell r="D110">
            <v>3067.21</v>
          </cell>
          <cell r="G110">
            <v>74.459999999999994</v>
          </cell>
        </row>
        <row r="111">
          <cell r="A111">
            <v>93563</v>
          </cell>
          <cell r="B111" t="str">
            <v>ALMOXARIFE COM ENCARGOS COMPLEMENTARES</v>
          </cell>
          <cell r="C111" t="str">
            <v>MES</v>
          </cell>
          <cell r="D111">
            <v>4448.34</v>
          </cell>
          <cell r="G111">
            <v>74.459999999999994</v>
          </cell>
        </row>
        <row r="112">
          <cell r="A112">
            <v>93564</v>
          </cell>
          <cell r="B112" t="str">
            <v>APONTADOR OU APROPRIADOR COM ENCARGOS COMPLEMENTARES</v>
          </cell>
          <cell r="C112" t="str">
            <v>MES</v>
          </cell>
          <cell r="D112">
            <v>4270.99</v>
          </cell>
          <cell r="G112">
            <v>74.459999999999994</v>
          </cell>
        </row>
        <row r="113">
          <cell r="A113">
            <v>93565</v>
          </cell>
          <cell r="B113" t="str">
            <v>ENGENHEIRO CIVIL DE OBRA JUNIOR COM ENCARGOS COMPLEMENTARES</v>
          </cell>
          <cell r="C113" t="str">
            <v>MES</v>
          </cell>
          <cell r="D113">
            <v>14930.41</v>
          </cell>
          <cell r="G113">
            <v>74.459999999999994</v>
          </cell>
        </row>
        <row r="114">
          <cell r="A114">
            <v>93566</v>
          </cell>
          <cell r="B114" t="str">
            <v>AUXILIAR DE ESCRITORIO COM ENCARGOS COMPLEMENTARES</v>
          </cell>
          <cell r="C114" t="str">
            <v>MES</v>
          </cell>
          <cell r="D114">
            <v>3199.24</v>
          </cell>
          <cell r="G114">
            <v>74.459999999999994</v>
          </cell>
        </row>
        <row r="115">
          <cell r="A115">
            <v>93567</v>
          </cell>
          <cell r="B115" t="str">
            <v>ENGENHEIRO CIVIL DE OBRA PLENO COM ENCARGOS COMPLEMENTARES</v>
          </cell>
          <cell r="C115" t="str">
            <v>MES</v>
          </cell>
          <cell r="D115">
            <v>18782.080000000002</v>
          </cell>
          <cell r="G115">
            <v>74.459999999999994</v>
          </cell>
        </row>
        <row r="116">
          <cell r="A116">
            <v>93568</v>
          </cell>
          <cell r="B116" t="str">
            <v>ENGENHEIRO CIVIL DE OBRA SENIOR COM ENCARGOS COMPLEMENTARES</v>
          </cell>
          <cell r="C116" t="str">
            <v>MES</v>
          </cell>
          <cell r="D116">
            <v>24646.05</v>
          </cell>
          <cell r="G116">
            <v>74.459999999999994</v>
          </cell>
        </row>
        <row r="117">
          <cell r="A117">
            <v>93569</v>
          </cell>
          <cell r="B117" t="str">
            <v>ARQUITETO JUNIOR COM ENCARGOS COMPLEMENTARES</v>
          </cell>
          <cell r="C117" t="str">
            <v>MES</v>
          </cell>
          <cell r="D117">
            <v>14060.34</v>
          </cell>
          <cell r="G117">
            <v>74.459999999999994</v>
          </cell>
        </row>
        <row r="118">
          <cell r="A118">
            <v>93570</v>
          </cell>
          <cell r="B118" t="str">
            <v>ARQUITETO PLENO COM ENCARGOS COMPLEMENTARES</v>
          </cell>
          <cell r="C118" t="str">
            <v>MES</v>
          </cell>
          <cell r="D118">
            <v>16122.07</v>
          </cell>
          <cell r="G118">
            <v>74.459999999999994</v>
          </cell>
        </row>
        <row r="119">
          <cell r="A119">
            <v>93571</v>
          </cell>
          <cell r="B119" t="str">
            <v>ARQUITETO SENIOR COM ENCARGOS COMPLEMENTARES</v>
          </cell>
          <cell r="C119" t="str">
            <v>MES</v>
          </cell>
          <cell r="D119">
            <v>19084.86</v>
          </cell>
          <cell r="G119">
            <v>74.459999999999994</v>
          </cell>
        </row>
        <row r="120">
          <cell r="A120">
            <v>93572</v>
          </cell>
          <cell r="B120" t="str">
            <v>ENCARREGADO GERAL DE OBRAS COM ENCARGOS COMPLEMENTARES</v>
          </cell>
          <cell r="C120" t="str">
            <v>MES</v>
          </cell>
          <cell r="D120">
            <v>4778.05</v>
          </cell>
          <cell r="G120">
            <v>74.459999999999994</v>
          </cell>
        </row>
        <row r="121">
          <cell r="A121">
            <v>94295</v>
          </cell>
          <cell r="B121" t="str">
            <v>MESTRE DE OBRAS COM ENCARGOS COMPLEMENTARES</v>
          </cell>
          <cell r="C121" t="str">
            <v>MES</v>
          </cell>
          <cell r="D121">
            <v>7070.48</v>
          </cell>
          <cell r="G121">
            <v>74.459999999999994</v>
          </cell>
        </row>
        <row r="122">
          <cell r="A122">
            <v>94296</v>
          </cell>
          <cell r="B122" t="str">
            <v>TOPOGRAFO COM ENCARGOS COMPLEMENTARES</v>
          </cell>
          <cell r="C122" t="str">
            <v>MES</v>
          </cell>
          <cell r="D122">
            <v>5516.9</v>
          </cell>
          <cell r="G122">
            <v>74.459999999999994</v>
          </cell>
        </row>
        <row r="123">
          <cell r="A123">
            <v>95308</v>
          </cell>
          <cell r="B123" t="str">
            <v>CURSO DE CAPACITAÇÃO PARA AJUDANTE DE ARMADOR (ENCARGOS COMPLEMENTARES</v>
          </cell>
          <cell r="C123" t="str">
            <v>H</v>
          </cell>
          <cell r="D123">
            <v>0.1</v>
          </cell>
          <cell r="G123">
            <v>74.459999999999994</v>
          </cell>
        </row>
        <row r="124">
          <cell r="A124">
            <v>95309</v>
          </cell>
          <cell r="B124" t="str">
            <v>CURSO DE CAPACITAÇÃO PARA AJUDANTE DE CARPINTEIRO (ENCARGOS COMPLEMENT</v>
          </cell>
          <cell r="C124" t="str">
            <v>H</v>
          </cell>
          <cell r="D124">
            <v>0.13</v>
          </cell>
          <cell r="G124">
            <v>74.459999999999994</v>
          </cell>
        </row>
        <row r="125">
          <cell r="A125">
            <v>95310</v>
          </cell>
          <cell r="B125" t="str">
            <v>CURSO DE CAPACITAÇÃO PARA AJUDANTE DE ESTRUTURA METÁLICA (ENCARGOS COM</v>
          </cell>
          <cell r="C125" t="str">
            <v>H</v>
          </cell>
          <cell r="D125">
            <v>7.0000000000000007E-2</v>
          </cell>
          <cell r="G125">
            <v>74.459999999999994</v>
          </cell>
        </row>
        <row r="126">
          <cell r="A126">
            <v>95311</v>
          </cell>
          <cell r="B126" t="str">
            <v>CURSO DE CAPACITAÇÃO PARA AJUDANTE DE OPERAÇÃO EM GERAL (ENCARGOS COMP</v>
          </cell>
          <cell r="C126" t="str">
            <v>H</v>
          </cell>
          <cell r="D126">
            <v>0.09</v>
          </cell>
          <cell r="G126">
            <v>74.459999999999994</v>
          </cell>
        </row>
        <row r="127">
          <cell r="A127">
            <v>95312</v>
          </cell>
          <cell r="B127" t="str">
            <v>CURSO DE CAPACITAÇÃO PARA AJUDANTE DE PEDREIRO (ENCARGOS COMPLEMENTARE</v>
          </cell>
          <cell r="C127" t="str">
            <v>H</v>
          </cell>
          <cell r="D127">
            <v>0.13</v>
          </cell>
          <cell r="G127">
            <v>74.459999999999994</v>
          </cell>
        </row>
        <row r="128">
          <cell r="A128">
            <v>95313</v>
          </cell>
          <cell r="B128" t="str">
            <v>CURSO DE CAPACITAÇÃO PARA AJUDANTE ESPECIALIZADO (ENCARGOS COMPLEMENTA</v>
          </cell>
          <cell r="C128" t="str">
            <v>H</v>
          </cell>
          <cell r="D128">
            <v>0.09</v>
          </cell>
          <cell r="G128">
            <v>74.459999999999994</v>
          </cell>
        </row>
        <row r="129">
          <cell r="A129">
            <v>95314</v>
          </cell>
          <cell r="B129" t="str">
            <v>CURSO DE CAPACITAÇÃO PARA ARMADOR (ENCARGOS COMPLEMENTARES) - HORISTA</v>
          </cell>
          <cell r="C129" t="str">
            <v>H</v>
          </cell>
          <cell r="D129">
            <v>0.14000000000000001</v>
          </cell>
          <cell r="G129">
            <v>74.459999999999994</v>
          </cell>
        </row>
        <row r="130">
          <cell r="A130">
            <v>95315</v>
          </cell>
          <cell r="B130" t="str">
            <v>CURSO DE CAPACITAÇÃO PARA ASSENTADOR DE TUBOS (ENCARGOS COMPLEMENTARES</v>
          </cell>
          <cell r="C130" t="str">
            <v>H</v>
          </cell>
          <cell r="D130">
            <v>0.19</v>
          </cell>
          <cell r="G130">
            <v>74.459999999999994</v>
          </cell>
        </row>
        <row r="131">
          <cell r="A131">
            <v>95316</v>
          </cell>
          <cell r="B131" t="str">
            <v>CURSO DE CAPACITAÇÃO PARA AUXILIAR DE ELETRICISTA (ENCARGOS COMPLEMENT</v>
          </cell>
          <cell r="C131" t="str">
            <v>H</v>
          </cell>
          <cell r="D131">
            <v>0.34</v>
          </cell>
          <cell r="G131">
            <v>74.459999999999994</v>
          </cell>
        </row>
        <row r="132">
          <cell r="A132">
            <v>95317</v>
          </cell>
          <cell r="B132" t="str">
            <v>CURSO DE CAPACITAÇÃO PARA AUXILIAR DE ENCANADOR OU BOMBEIRO HIDRÁULICO</v>
          </cell>
          <cell r="C132" t="str">
            <v>H</v>
          </cell>
          <cell r="D132">
            <v>0.16</v>
          </cell>
          <cell r="G132">
            <v>74.459999999999994</v>
          </cell>
        </row>
        <row r="133">
          <cell r="A133">
            <v>95318</v>
          </cell>
          <cell r="B133" t="str">
            <v>CURSO DE CAPACITAÇÃO PARA AUXILIAR DE LABORATÓRIO (ENCARGOS COMPLEMENT</v>
          </cell>
          <cell r="C133" t="str">
            <v>H</v>
          </cell>
          <cell r="D133">
            <v>0.06</v>
          </cell>
          <cell r="G133">
            <v>74.459999999999994</v>
          </cell>
        </row>
        <row r="134">
          <cell r="A134">
            <v>95319</v>
          </cell>
          <cell r="B134" t="str">
            <v>CURSO DE CAPACITAÇÃO PARA AUXILIAR DE MECÂNICO (ENCARGOS COMPLEMENTARE</v>
          </cell>
          <cell r="C134" t="str">
            <v>H</v>
          </cell>
          <cell r="D134">
            <v>0.11</v>
          </cell>
          <cell r="G134">
            <v>74.459999999999994</v>
          </cell>
        </row>
        <row r="135">
          <cell r="A135">
            <v>95320</v>
          </cell>
          <cell r="B135" t="str">
            <v>CURSO DE CAPACITAÇÃO PARA AUXILIAR DE SERRALHEIRO (ENCARGOS COMPLEMENT</v>
          </cell>
          <cell r="C135" t="str">
            <v>H</v>
          </cell>
          <cell r="D135">
            <v>0.1</v>
          </cell>
          <cell r="G135">
            <v>74.459999999999994</v>
          </cell>
        </row>
        <row r="136">
          <cell r="A136">
            <v>95321</v>
          </cell>
          <cell r="B136" t="str">
            <v>CURSO DE CAPACITAÇÃO PARA AUXILIAR DE SERVIÇOS GERAIS (ENCARGOS COMPLE</v>
          </cell>
          <cell r="C136" t="str">
            <v>H</v>
          </cell>
          <cell r="D136">
            <v>7.0000000000000007E-2</v>
          </cell>
          <cell r="G136">
            <v>74.459999999999994</v>
          </cell>
        </row>
        <row r="137">
          <cell r="A137">
            <v>95322</v>
          </cell>
          <cell r="B137" t="str">
            <v>CURSO DE CAPACITAÇÃO PARA AUXILIAR DE TOPÓGRAFO (ENCARGOS COMPLEMENTAR</v>
          </cell>
          <cell r="C137" t="str">
            <v>H</v>
          </cell>
          <cell r="D137">
            <v>0.14000000000000001</v>
          </cell>
          <cell r="G137">
            <v>74.459999999999994</v>
          </cell>
        </row>
        <row r="138">
          <cell r="A138">
            <v>95323</v>
          </cell>
          <cell r="B138" t="str">
            <v>CURSO DE CAPACITAÇÃO PARA AUXILIAR TÉCNICO DE ENGENHARIA (ENCARGOS COM</v>
          </cell>
          <cell r="C138" t="str">
            <v>H</v>
          </cell>
          <cell r="D138">
            <v>0.18</v>
          </cell>
          <cell r="G138">
            <v>74.459999999999994</v>
          </cell>
        </row>
        <row r="139">
          <cell r="A139">
            <v>95324</v>
          </cell>
          <cell r="B139" t="str">
            <v>CURSO DE CAPACITAÇÃO PARA AZULEJISTA OU LADRILHISTA (ENCARGOS COMPLEME</v>
          </cell>
          <cell r="C139" t="str">
            <v>H</v>
          </cell>
          <cell r="D139">
            <v>0.16</v>
          </cell>
          <cell r="G139">
            <v>74.459999999999994</v>
          </cell>
        </row>
        <row r="140">
          <cell r="A140">
            <v>95325</v>
          </cell>
          <cell r="B140" t="str">
            <v>CURSO DE CAPACITAÇÃO PARA BLASTER, DINAMITADOR OU CABO DE FOGO (ENCARG</v>
          </cell>
          <cell r="C140" t="str">
            <v>H</v>
          </cell>
          <cell r="D140">
            <v>0.25</v>
          </cell>
          <cell r="G140">
            <v>74.459999999999994</v>
          </cell>
        </row>
        <row r="141">
          <cell r="A141">
            <v>95326</v>
          </cell>
          <cell r="B141" t="str">
            <v>CURSO DE CAPACITAÇÃO PARA CADASTRISTA DE USUÁRIOS (ENCARGOS COMPLEMENT</v>
          </cell>
          <cell r="C141" t="str">
            <v>H</v>
          </cell>
          <cell r="D141">
            <v>0.08</v>
          </cell>
          <cell r="G141">
            <v>74.459999999999994</v>
          </cell>
        </row>
        <row r="142">
          <cell r="A142">
            <v>95327</v>
          </cell>
          <cell r="B142" t="str">
            <v>CURSO DE CAPACITAÇÃO PARA CALAFETADOR/CALAFATE (ENCARGOS COMPLEMENTARE</v>
          </cell>
          <cell r="C142" t="str">
            <v>H</v>
          </cell>
          <cell r="D142">
            <v>0.17</v>
          </cell>
          <cell r="G142">
            <v>74.459999999999994</v>
          </cell>
        </row>
        <row r="143">
          <cell r="A143">
            <v>95328</v>
          </cell>
          <cell r="B143" t="str">
            <v>CURSO DE CAPACITAÇÃO PARA CALCETEIRO (ENCARGOS COMPLEMENTARES) - HORIS</v>
          </cell>
          <cell r="C143" t="str">
            <v>H</v>
          </cell>
          <cell r="D143">
            <v>0.14000000000000001</v>
          </cell>
          <cell r="G143">
            <v>74.459999999999994</v>
          </cell>
        </row>
        <row r="144">
          <cell r="A144">
            <v>95329</v>
          </cell>
          <cell r="B144" t="str">
            <v>CURSO DE CAPACITAÇÃO PARA CARPINTEIRO DE ESQUADRIA (ENCARGOS COMPLEMEN</v>
          </cell>
          <cell r="C144" t="str">
            <v>H</v>
          </cell>
          <cell r="D144">
            <v>0.18</v>
          </cell>
          <cell r="G144">
            <v>74.459999999999994</v>
          </cell>
        </row>
        <row r="145">
          <cell r="A145">
            <v>95330</v>
          </cell>
          <cell r="B145" t="str">
            <v>CURSO DE CAPACITAÇÃO PARA CARPINTEIRO DE FÔRMAS (ENCARGOS COMPLEMENTAR</v>
          </cell>
          <cell r="C145" t="str">
            <v>H</v>
          </cell>
          <cell r="D145">
            <v>0.14000000000000001</v>
          </cell>
          <cell r="G145">
            <v>74.459999999999994</v>
          </cell>
        </row>
        <row r="146">
          <cell r="A146">
            <v>95331</v>
          </cell>
          <cell r="B146" t="str">
            <v>CURSO DE CAPACITAÇÃO PARA CAVOUQUEIRO OU OPERADOR PERFURATRIZ/ROMPEDOR</v>
          </cell>
          <cell r="C146" t="str">
            <v>H</v>
          </cell>
          <cell r="D146">
            <v>0.11</v>
          </cell>
          <cell r="G146">
            <v>74.459999999999994</v>
          </cell>
        </row>
        <row r="147">
          <cell r="A147">
            <v>95332</v>
          </cell>
          <cell r="B147" t="str">
            <v>CURSO DE CAPACITAÇÃO PARA ELETRICISTA (ENCARGOS COMPLEMENTARES) - HORI</v>
          </cell>
          <cell r="C147" t="str">
            <v>H</v>
          </cell>
          <cell r="D147">
            <v>0.46</v>
          </cell>
          <cell r="G147">
            <v>74.459999999999994</v>
          </cell>
        </row>
        <row r="148">
          <cell r="A148">
            <v>95333</v>
          </cell>
          <cell r="B148" t="str">
            <v>CURSO DE CAPACITAÇÃO PARA ELETRICISTA INDUSTRIAL (ENCARGOS COMPLEMENTA</v>
          </cell>
          <cell r="C148" t="str">
            <v>H</v>
          </cell>
          <cell r="D148">
            <v>0.59</v>
          </cell>
          <cell r="G148">
            <v>74.459999999999994</v>
          </cell>
        </row>
        <row r="149">
          <cell r="A149">
            <v>95334</v>
          </cell>
          <cell r="B149" t="str">
            <v>CURSO DE CAPACITAÇÃO PARA ELETROTÉCNICO (ENCARGOS COMPLEMENTARES) - HO</v>
          </cell>
          <cell r="C149" t="str">
            <v>H</v>
          </cell>
          <cell r="D149">
            <v>0.57999999999999996</v>
          </cell>
          <cell r="G149">
            <v>74.459999999999994</v>
          </cell>
        </row>
        <row r="150">
          <cell r="A150">
            <v>95335</v>
          </cell>
          <cell r="B150" t="str">
            <v>CURSO DE CAPACITAÇÃO PARA ENCANADOR OU BOMBEIRO HIDRÁULICO (ENCARGOS C</v>
          </cell>
          <cell r="C150" t="str">
            <v>H</v>
          </cell>
          <cell r="D150">
            <v>0.22</v>
          </cell>
          <cell r="G150">
            <v>74.459999999999994</v>
          </cell>
        </row>
        <row r="151">
          <cell r="A151">
            <v>95336</v>
          </cell>
          <cell r="B151" t="str">
            <v>CURSO DE CAPACITAÇÃO PARA ESTUCADOR (ENCARGOS COMPLEMENTARES) - HORIST</v>
          </cell>
          <cell r="C151" t="str">
            <v>H</v>
          </cell>
          <cell r="D151">
            <v>0.12</v>
          </cell>
          <cell r="G151">
            <v>74.459999999999994</v>
          </cell>
        </row>
        <row r="152">
          <cell r="A152">
            <v>95337</v>
          </cell>
          <cell r="B152" t="str">
            <v>CURSO DE CAPACITAÇÃO PARA GESSEIRO (ENCARGOS COMPLEMENTARES) - HORISTA</v>
          </cell>
          <cell r="C152" t="str">
            <v>H</v>
          </cell>
          <cell r="D152">
            <v>0.12</v>
          </cell>
          <cell r="G152">
            <v>74.459999999999994</v>
          </cell>
        </row>
        <row r="153">
          <cell r="A153">
            <v>95338</v>
          </cell>
          <cell r="B153" t="str">
            <v>CURSO DE CAPACITAÇÃO PARA IMPERMEABILIZADOR (ENCARGOS COMPLEMENTARES)</v>
          </cell>
          <cell r="C153" t="str">
            <v>H</v>
          </cell>
          <cell r="D153">
            <v>0.27</v>
          </cell>
          <cell r="G153">
            <v>74.459999999999994</v>
          </cell>
        </row>
        <row r="154">
          <cell r="A154">
            <v>95339</v>
          </cell>
          <cell r="B154" t="str">
            <v>CURSO DE CAPACITAÇÃO PARA MAÇARIQUEIRO (ENCARGOS COMPLEMENTARES) - HOR</v>
          </cell>
          <cell r="C154" t="str">
            <v>H</v>
          </cell>
          <cell r="D154">
            <v>0.32</v>
          </cell>
          <cell r="G154">
            <v>74.459999999999994</v>
          </cell>
        </row>
        <row r="155">
          <cell r="A155">
            <v>95340</v>
          </cell>
          <cell r="B155" t="str">
            <v>CURSO DE CAPACITAÇÃO PARA MARCENEIRO (ENCARGOS COMPLEMENTARES) - HORIS</v>
          </cell>
          <cell r="C155" t="str">
            <v>H</v>
          </cell>
          <cell r="D155">
            <v>0.16</v>
          </cell>
          <cell r="G155">
            <v>74.459999999999994</v>
          </cell>
        </row>
        <row r="156">
          <cell r="A156">
            <v>95341</v>
          </cell>
          <cell r="B156" t="str">
            <v>CURSO DE CAPACITAÇÃO PARA MARMORISTA/GRANITEIRO (ENCARGOS COMPLEMENTAR</v>
          </cell>
          <cell r="C156" t="str">
            <v>H</v>
          </cell>
          <cell r="D156">
            <v>0.17</v>
          </cell>
          <cell r="G156">
            <v>74.459999999999994</v>
          </cell>
        </row>
        <row r="157">
          <cell r="A157">
            <v>95342</v>
          </cell>
          <cell r="B157" t="str">
            <v>CURSO DE CAPACITAÇÃO PARA MECÂNICO DE EQUIPAMENTOS PESADOS (ENCARGOS C</v>
          </cell>
          <cell r="C157" t="str">
            <v>H</v>
          </cell>
          <cell r="D157">
            <v>0.14000000000000001</v>
          </cell>
          <cell r="G157">
            <v>74.459999999999994</v>
          </cell>
        </row>
        <row r="158">
          <cell r="A158">
            <v>95343</v>
          </cell>
          <cell r="B158" t="str">
            <v>CURSO DE CAPACITAÇÃO PARA MONTADOR  DE TUBO AÇO/EQUIPAMENTOS (ENCARGOS</v>
          </cell>
          <cell r="C158" t="str">
            <v>H</v>
          </cell>
          <cell r="D158">
            <v>0.19</v>
          </cell>
          <cell r="G158">
            <v>74.459999999999994</v>
          </cell>
        </row>
        <row r="159">
          <cell r="A159">
            <v>95344</v>
          </cell>
          <cell r="B159" t="str">
            <v>CURSO DE CAPACITAÇÃO PARA MONTADOR DE ESTRUTURA METÁLICA (ENCARGOS COM</v>
          </cell>
          <cell r="C159" t="str">
            <v>H</v>
          </cell>
          <cell r="D159">
            <v>0.11</v>
          </cell>
          <cell r="G159">
            <v>74.459999999999994</v>
          </cell>
        </row>
        <row r="160">
          <cell r="A160">
            <v>95345</v>
          </cell>
          <cell r="B160" t="str">
            <v>CURSO DE CAPACITAÇÃO PARA MONTADOR ELETROMECÂNICO (ENCARGOS COMPLEMENT</v>
          </cell>
          <cell r="C160" t="str">
            <v>H</v>
          </cell>
          <cell r="D160">
            <v>0.52</v>
          </cell>
          <cell r="G160">
            <v>74.459999999999994</v>
          </cell>
        </row>
        <row r="161">
          <cell r="A161">
            <v>95346</v>
          </cell>
          <cell r="B161" t="str">
            <v>CURSO DE CAPACITAÇÃO PARA MOTORISTA DE BASCULANTE (ENCARGOS COMPLEMENT</v>
          </cell>
          <cell r="C161" t="str">
            <v>H</v>
          </cell>
          <cell r="D161">
            <v>7.0000000000000007E-2</v>
          </cell>
          <cell r="G161">
            <v>74.459999999999994</v>
          </cell>
        </row>
        <row r="162">
          <cell r="A162">
            <v>95347</v>
          </cell>
          <cell r="B162" t="str">
            <v>CURSO DE CAPACITAÇÃO PARA MOTORISTA DE CAMINHÃO (ENCARGOS COMPLEMENTAR</v>
          </cell>
          <cell r="C162" t="str">
            <v>H</v>
          </cell>
          <cell r="D162">
            <v>7.0000000000000007E-2</v>
          </cell>
          <cell r="G162">
            <v>74.459999999999994</v>
          </cell>
        </row>
        <row r="163">
          <cell r="A163">
            <v>95348</v>
          </cell>
          <cell r="B163" t="str">
            <v>CURSO DE CAPACITAÇÃO PARA MOTORISTA DE CAMINHÃO E CARRETA (ENCARGOS CO</v>
          </cell>
          <cell r="C163" t="str">
            <v>H</v>
          </cell>
          <cell r="D163">
            <v>7.0000000000000007E-2</v>
          </cell>
          <cell r="G163">
            <v>74.459999999999994</v>
          </cell>
        </row>
        <row r="164">
          <cell r="A164">
            <v>95349</v>
          </cell>
          <cell r="B164" t="str">
            <v>CURSO DE CAPACITAÇÃO PARA MOTORISTA DE VEÍCULO LEVE (ENCARGOS COMPLEME</v>
          </cell>
          <cell r="C164" t="str">
            <v>H</v>
          </cell>
          <cell r="D164">
            <v>0.06</v>
          </cell>
          <cell r="G164">
            <v>74.459999999999994</v>
          </cell>
        </row>
        <row r="165">
          <cell r="A165">
            <v>95350</v>
          </cell>
          <cell r="B165" t="str">
            <v>CURSO DE CAPACITAÇÃO PARA MOTORISTA DE VEÍCULO PESADO (ENCARGOS COMPLE</v>
          </cell>
          <cell r="C165" t="str">
            <v>H</v>
          </cell>
          <cell r="D165">
            <v>7.0000000000000007E-2</v>
          </cell>
          <cell r="G165">
            <v>74.459999999999994</v>
          </cell>
        </row>
        <row r="166">
          <cell r="A166">
            <v>95351</v>
          </cell>
          <cell r="B166" t="str">
            <v>CURSO DE CAPACITAÇÃO PARA MOTORISTA OPERADOR DE MUNCK (ENCARGOS COMPLE</v>
          </cell>
          <cell r="C166" t="str">
            <v>H</v>
          </cell>
          <cell r="D166">
            <v>0.24</v>
          </cell>
          <cell r="G166">
            <v>74.459999999999994</v>
          </cell>
        </row>
        <row r="167">
          <cell r="A167">
            <v>95352</v>
          </cell>
          <cell r="B167" t="str">
            <v>CURSO DE CAPACITAÇÃO PARA NIVELADOR (ENCARGOS COMPLEMENTARES) - HORIST</v>
          </cell>
          <cell r="C167" t="str">
            <v>H</v>
          </cell>
          <cell r="D167">
            <v>0.15</v>
          </cell>
          <cell r="G167">
            <v>74.459999999999994</v>
          </cell>
        </row>
        <row r="168">
          <cell r="A168">
            <v>95353</v>
          </cell>
          <cell r="B168" t="str">
            <v>CURSO DE CAPACITAÇÃO PARA OPERADOR DE ACABADORA (ENCARGOS COMPLEMENTAR</v>
          </cell>
          <cell r="C168" t="str">
            <v>H</v>
          </cell>
          <cell r="D168">
            <v>0.11</v>
          </cell>
          <cell r="G168">
            <v>74.459999999999994</v>
          </cell>
        </row>
        <row r="169">
          <cell r="A169">
            <v>95354</v>
          </cell>
          <cell r="B169" t="str">
            <v>CURSO DE CAPACITAÇÃO PARA OPERADOR DE BETONEIRA (CAMINHÃO) (ENCARGOS C</v>
          </cell>
          <cell r="C169" t="str">
            <v>H</v>
          </cell>
          <cell r="D169">
            <v>0.12</v>
          </cell>
          <cell r="G169">
            <v>74.459999999999994</v>
          </cell>
        </row>
        <row r="170">
          <cell r="A170">
            <v>95355</v>
          </cell>
          <cell r="B170" t="str">
            <v>CURSO DE CAPACITAÇÃO PARA OPERADOR DE COMPRESSOR OU COMPRESSORISTA (EN</v>
          </cell>
          <cell r="C170" t="str">
            <v>H</v>
          </cell>
          <cell r="D170">
            <v>0.08</v>
          </cell>
          <cell r="G170">
            <v>74.459999999999994</v>
          </cell>
        </row>
        <row r="171">
          <cell r="A171">
            <v>95356</v>
          </cell>
          <cell r="B171" t="str">
            <v>CURSO DE CAPACITAÇÃO PARA OPERADOR DE DEMARCADORA DE FAIXAS (ENCARGOS</v>
          </cell>
          <cell r="C171" t="str">
            <v>H</v>
          </cell>
          <cell r="D171">
            <v>0.12</v>
          </cell>
          <cell r="G171">
            <v>74.459999999999994</v>
          </cell>
        </row>
        <row r="172">
          <cell r="A172">
            <v>95357</v>
          </cell>
          <cell r="B172" t="str">
            <v>CURSO DE CAPACITAÇÃO PARA OPERADOR DE ESCAVADEIRA (ENCARGOS COMPLEMENT</v>
          </cell>
          <cell r="C172" t="str">
            <v>H</v>
          </cell>
          <cell r="D172">
            <v>0.18</v>
          </cell>
          <cell r="G172">
            <v>74.459999999999994</v>
          </cell>
        </row>
        <row r="173">
          <cell r="A173">
            <v>95358</v>
          </cell>
          <cell r="B173" t="str">
            <v>CURSO DE CAPACITAÇÃO PARA OPERADOR DE GUINCHO (ENCARGOS COMPLEMENTARES</v>
          </cell>
          <cell r="C173" t="str">
            <v>H</v>
          </cell>
          <cell r="D173">
            <v>0.14000000000000001</v>
          </cell>
          <cell r="G173">
            <v>74.459999999999994</v>
          </cell>
        </row>
        <row r="174">
          <cell r="A174">
            <v>95359</v>
          </cell>
          <cell r="B174" t="str">
            <v>CURSO DE CAPACITAÇÃO PARA OPERADOR DE GUINDASTE (ENCARGOS COMPLEMENTAR</v>
          </cell>
          <cell r="C174" t="str">
            <v>H</v>
          </cell>
          <cell r="D174">
            <v>0.31</v>
          </cell>
          <cell r="G174">
            <v>74.459999999999994</v>
          </cell>
        </row>
        <row r="175">
          <cell r="A175">
            <v>95360</v>
          </cell>
          <cell r="B175" t="str">
            <v>CURSO DE CAPACITAÇÃO PARA OPERADOR DE MÁQUINAS E EQUIPAMENTOS (ENCARGO</v>
          </cell>
          <cell r="C175" t="str">
            <v>H</v>
          </cell>
          <cell r="D175">
            <v>0.15</v>
          </cell>
          <cell r="G175">
            <v>74.459999999999994</v>
          </cell>
        </row>
        <row r="176">
          <cell r="A176">
            <v>95361</v>
          </cell>
          <cell r="B176" t="str">
            <v>CURSO DE CAPACITAÇÃO PARA OPERADOR DE MARTELETE OU MARTELETEIRO (ENCAR</v>
          </cell>
          <cell r="C176" t="str">
            <v>H</v>
          </cell>
          <cell r="D176">
            <v>7.0000000000000007E-2</v>
          </cell>
          <cell r="G176">
            <v>74.459999999999994</v>
          </cell>
        </row>
        <row r="177">
          <cell r="A177">
            <v>95362</v>
          </cell>
          <cell r="B177" t="str">
            <v>CURSO DE CAPACITAÇÃO PARA OPERADOR DE MOTO-ESCREIPER (ENCARGOS COMPLEM</v>
          </cell>
          <cell r="C177" t="str">
            <v>H</v>
          </cell>
          <cell r="D177">
            <v>0.17</v>
          </cell>
          <cell r="G177">
            <v>74.459999999999994</v>
          </cell>
        </row>
        <row r="178">
          <cell r="A178">
            <v>95363</v>
          </cell>
          <cell r="B178" t="str">
            <v>CURSO DE CAPACITAÇÃO PARA OPERADOR DE MOTONIVELADORA (ENCARGOS COMPLEM</v>
          </cell>
          <cell r="C178" t="str">
            <v>H</v>
          </cell>
          <cell r="D178">
            <v>0.17</v>
          </cell>
          <cell r="G178">
            <v>74.459999999999994</v>
          </cell>
        </row>
        <row r="179">
          <cell r="A179">
            <v>95364</v>
          </cell>
          <cell r="B179" t="str">
            <v>CURSO DE CAPACITAÇÃO PARA OPERADOR DE PÁ CARREGADEIRA (ENCARGOS COMPLE</v>
          </cell>
          <cell r="C179" t="str">
            <v>H</v>
          </cell>
          <cell r="D179">
            <v>0.12</v>
          </cell>
          <cell r="G179">
            <v>74.459999999999994</v>
          </cell>
        </row>
        <row r="180">
          <cell r="A180">
            <v>95365</v>
          </cell>
          <cell r="B180" t="str">
            <v>CURSO DE CAPACITAÇÃO PARA OPERADOR DE PAVIMENTADORA (ENCARGOS COMPLEME</v>
          </cell>
          <cell r="C180" t="str">
            <v>H</v>
          </cell>
          <cell r="D180">
            <v>0.12</v>
          </cell>
          <cell r="G180">
            <v>74.459999999999994</v>
          </cell>
        </row>
        <row r="181">
          <cell r="A181">
            <v>95366</v>
          </cell>
          <cell r="B181" t="str">
            <v>CURSO DE CAPACITAÇÃO PARA OPERADOR DE ROLO COMPACTADOR (ENCARGOS COMPL</v>
          </cell>
          <cell r="C181" t="str">
            <v>H</v>
          </cell>
          <cell r="D181">
            <v>0.11</v>
          </cell>
          <cell r="G181">
            <v>74.459999999999994</v>
          </cell>
        </row>
        <row r="182">
          <cell r="A182">
            <v>95367</v>
          </cell>
          <cell r="B182" t="str">
            <v>CURSO DE CAPACITAÇÃO PARA OPERADOR DE USINA DE ASFALTO, DE SOLOS OU DE</v>
          </cell>
          <cell r="C182" t="str">
            <v>H</v>
          </cell>
          <cell r="D182">
            <v>0.11</v>
          </cell>
          <cell r="G182">
            <v>74.459999999999994</v>
          </cell>
        </row>
        <row r="183">
          <cell r="A183">
            <v>95368</v>
          </cell>
          <cell r="B183" t="str">
            <v>CURSO DE CAPACITAÇÃO PARA OPERADOR JATO DE AREIA OU JATISTA (ENCARGOS</v>
          </cell>
          <cell r="C183" t="str">
            <v>H</v>
          </cell>
          <cell r="D183">
            <v>0.11</v>
          </cell>
          <cell r="G183">
            <v>74.459999999999994</v>
          </cell>
        </row>
        <row r="184">
          <cell r="A184">
            <v>95369</v>
          </cell>
          <cell r="B184" t="str">
            <v>CURSO DE CAPACITAÇÃO PARA OPERADOR PARA BATE ESTACAS (ENCARGOS COMPLEM</v>
          </cell>
          <cell r="C184" t="str">
            <v>H</v>
          </cell>
          <cell r="D184">
            <v>0.09</v>
          </cell>
          <cell r="G184">
            <v>74.459999999999994</v>
          </cell>
        </row>
        <row r="185">
          <cell r="A185">
            <v>95370</v>
          </cell>
          <cell r="B185" t="str">
            <v>CURSO DE CAPACITAÇÃO PARA PASTILHEIRO (ENCARGOS COMPLEMENTARES) - HORI</v>
          </cell>
          <cell r="C185" t="str">
            <v>H</v>
          </cell>
          <cell r="D185">
            <v>0.22</v>
          </cell>
          <cell r="G185">
            <v>74.459999999999994</v>
          </cell>
        </row>
        <row r="186">
          <cell r="A186">
            <v>95371</v>
          </cell>
          <cell r="B186" t="str">
            <v>CURSO DE CAPACITAÇÃO PARA PEDREIRO (ENCARGOS COMPLEMENTARES) - HORISTA</v>
          </cell>
          <cell r="C186" t="str">
            <v>H</v>
          </cell>
          <cell r="D186">
            <v>0.26</v>
          </cell>
          <cell r="G186">
            <v>74.459999999999994</v>
          </cell>
        </row>
        <row r="187">
          <cell r="A187">
            <v>95372</v>
          </cell>
          <cell r="B187" t="str">
            <v>CURSO DE CAPACITAÇÃO PARA PINTOR (ENCARGOS COMPLEMENTARES) - HORISTA</v>
          </cell>
          <cell r="C187" t="str">
            <v>H</v>
          </cell>
          <cell r="D187">
            <v>0.18</v>
          </cell>
          <cell r="G187">
            <v>74.459999999999994</v>
          </cell>
        </row>
        <row r="188">
          <cell r="A188">
            <v>95373</v>
          </cell>
          <cell r="B188" t="str">
            <v>CURSO DE CAPACITAÇÃO PARA PINTOR DE LETREIROS (ENCARGOS COMPLEMENTARES</v>
          </cell>
          <cell r="C188" t="str">
            <v>H</v>
          </cell>
          <cell r="D188">
            <v>0.19</v>
          </cell>
          <cell r="G188">
            <v>74.459999999999994</v>
          </cell>
        </row>
        <row r="189">
          <cell r="A189">
            <v>95374</v>
          </cell>
          <cell r="B189" t="str">
            <v>CURSO DE CAPACITAÇÃO PARA PINTOR PARA TINTA EPÓXI (ENCARGOS COMPLEMENT</v>
          </cell>
          <cell r="C189" t="str">
            <v>H</v>
          </cell>
          <cell r="D189">
            <v>0.21</v>
          </cell>
          <cell r="G189">
            <v>74.459999999999994</v>
          </cell>
        </row>
        <row r="190">
          <cell r="A190">
            <v>95375</v>
          </cell>
          <cell r="B190" t="str">
            <v>CURSO DE CAPACITAÇÃO PARA POCEIRO (ENCARGOS COMPLEMENTARES) - HORISTA</v>
          </cell>
          <cell r="C190" t="str">
            <v>H</v>
          </cell>
          <cell r="D190">
            <v>0.42</v>
          </cell>
          <cell r="G190">
            <v>74.459999999999994</v>
          </cell>
        </row>
        <row r="191">
          <cell r="A191">
            <v>95376</v>
          </cell>
          <cell r="B191" t="str">
            <v>CURSO DE CAPACITAÇÃO PARA RASTELEIRO (ENCARGOS COMPLEMENTARES) - HORIS</v>
          </cell>
          <cell r="C191" t="str">
            <v>H</v>
          </cell>
          <cell r="D191">
            <v>0.03</v>
          </cell>
          <cell r="G191">
            <v>74.459999999999994</v>
          </cell>
        </row>
        <row r="192">
          <cell r="A192">
            <v>95377</v>
          </cell>
          <cell r="B192" t="str">
            <v>CURSO DE CAPACITAÇÃO PARA SERRALHEIRO (ENCARGOS COMPLEMENTARES) - HORI</v>
          </cell>
          <cell r="C192" t="str">
            <v>H</v>
          </cell>
          <cell r="D192">
            <v>0.13</v>
          </cell>
          <cell r="G192">
            <v>74.459999999999994</v>
          </cell>
        </row>
        <row r="193">
          <cell r="A193">
            <v>95378</v>
          </cell>
          <cell r="B193" t="str">
            <v>CURSO DE CAPACITAÇÃO PARA SERVENTE (ENCARGOS COMPLEMENTARES) - HORISTA</v>
          </cell>
          <cell r="C193" t="str">
            <v>H</v>
          </cell>
          <cell r="D193">
            <v>0.15</v>
          </cell>
          <cell r="G193">
            <v>74.459999999999994</v>
          </cell>
        </row>
        <row r="194">
          <cell r="A194">
            <v>95379</v>
          </cell>
          <cell r="B194" t="str">
            <v>CURSO DE CAPACITAÇÃO PARA SOLDADOR (ENCARGOS COMPLEMENTARES) - HORISTA</v>
          </cell>
          <cell r="C194" t="str">
            <v>H</v>
          </cell>
          <cell r="D194">
            <v>0.25</v>
          </cell>
          <cell r="G194">
            <v>74.459999999999994</v>
          </cell>
        </row>
        <row r="195">
          <cell r="A195">
            <v>95380</v>
          </cell>
          <cell r="B195" t="str">
            <v>CURSO DE CAPACITAÇÃO PARA SOLDADOR A (PARA SOLDA A SER TESTADA COM RAI</v>
          </cell>
          <cell r="C195" t="str">
            <v>H</v>
          </cell>
          <cell r="D195">
            <v>0.27</v>
          </cell>
          <cell r="G195">
            <v>74.459999999999994</v>
          </cell>
        </row>
        <row r="196">
          <cell r="A196">
            <v>95381</v>
          </cell>
          <cell r="B196" t="str">
            <v>CURSO DE CAPACITAÇÃO PARA SONDADOR (ENCARGOS COMPLEMENTARES) - HORISTA</v>
          </cell>
          <cell r="C196" t="str">
            <v>H</v>
          </cell>
          <cell r="D196">
            <v>0.42</v>
          </cell>
          <cell r="G196">
            <v>74.459999999999994</v>
          </cell>
        </row>
        <row r="197">
          <cell r="A197">
            <v>95382</v>
          </cell>
          <cell r="B197" t="str">
            <v>CURSO DE CAPACITAÇÃO PARA TAQUEADOR OU TAQUEIRO (ENCARGOS COMPLEMENTAR</v>
          </cell>
          <cell r="C197" t="str">
            <v>H</v>
          </cell>
          <cell r="D197">
            <v>0.11</v>
          </cell>
          <cell r="G197">
            <v>74.459999999999994</v>
          </cell>
        </row>
        <row r="198">
          <cell r="A198">
            <v>95383</v>
          </cell>
          <cell r="B198" t="str">
            <v>CURSO DE CAPACITAÇÃO PARA TÉCNICO DE LABORATÓRIO (ENCARGOS COMPLEMENTA</v>
          </cell>
          <cell r="C198" t="str">
            <v>H</v>
          </cell>
          <cell r="D198">
            <v>0.25</v>
          </cell>
          <cell r="G198">
            <v>74.459999999999994</v>
          </cell>
        </row>
        <row r="199">
          <cell r="A199">
            <v>95384</v>
          </cell>
          <cell r="B199" t="str">
            <v>CURSO DE CAPACITAÇÃO PARA TÉCNICO DE SONDAGEM (ENCARGOS COMPLEMENTARES</v>
          </cell>
          <cell r="C199" t="str">
            <v>H</v>
          </cell>
          <cell r="D199">
            <v>0.42</v>
          </cell>
          <cell r="G199">
            <v>74.459999999999994</v>
          </cell>
        </row>
        <row r="200">
          <cell r="A200">
            <v>95385</v>
          </cell>
          <cell r="B200" t="str">
            <v>CURSO DE CAPACITAÇÃO PARA TELHADISTA (ENCARGOS COMPLEMENTARES) - HORIS</v>
          </cell>
          <cell r="C200" t="str">
            <v>H</v>
          </cell>
          <cell r="D200">
            <v>0.12</v>
          </cell>
          <cell r="G200">
            <v>74.459999999999994</v>
          </cell>
        </row>
        <row r="201">
          <cell r="A201">
            <v>95386</v>
          </cell>
          <cell r="B201" t="str">
            <v>CURSO DE CAPACITAÇÃO PARA TRATORISTA (ENCARGOS COMPLEMENTARES) - HORIS</v>
          </cell>
          <cell r="C201" t="str">
            <v>H</v>
          </cell>
          <cell r="D201">
            <v>0.16</v>
          </cell>
          <cell r="G201">
            <v>74.459999999999994</v>
          </cell>
        </row>
        <row r="202">
          <cell r="A202">
            <v>95387</v>
          </cell>
          <cell r="B202" t="str">
            <v>CURSO DE CAPACITAÇÃO PARA VIDRACEIRO (ENCARGOS COMPLEMENTARES) - HORIS</v>
          </cell>
          <cell r="C202" t="str">
            <v>H</v>
          </cell>
          <cell r="D202">
            <v>0.15</v>
          </cell>
          <cell r="G202">
            <v>74.459999999999994</v>
          </cell>
        </row>
        <row r="203">
          <cell r="A203">
            <v>95388</v>
          </cell>
          <cell r="B203" t="str">
            <v>CURSO DE CAPACITAÇÃO PARA VIGIA NOTURNO (ENCARGOS COMPLEMENTARES) - HO</v>
          </cell>
          <cell r="C203" t="str">
            <v>H</v>
          </cell>
          <cell r="D203">
            <v>0.09</v>
          </cell>
          <cell r="G203">
            <v>74.459999999999994</v>
          </cell>
        </row>
        <row r="204">
          <cell r="A204">
            <v>95389</v>
          </cell>
          <cell r="B204" t="str">
            <v>CURSO DE CAPACITAÇÃO PARA OPERADOR DE BETONEIRA ESTACIONÁRIA/MISTURADO</v>
          </cell>
          <cell r="C204" t="str">
            <v>H</v>
          </cell>
          <cell r="D204">
            <v>0.06</v>
          </cell>
          <cell r="G204">
            <v>74.459999999999994</v>
          </cell>
        </row>
        <row r="205">
          <cell r="A205">
            <v>95390</v>
          </cell>
          <cell r="B205" t="str">
            <v>CURSO DE CAPACITAÇÃO PARA JARDINEIRO (ENCARGOS COMPLEMENTARES) - HORIS</v>
          </cell>
          <cell r="C205" t="str">
            <v>H</v>
          </cell>
          <cell r="D205">
            <v>0.04</v>
          </cell>
          <cell r="G205">
            <v>74.459999999999994</v>
          </cell>
        </row>
        <row r="206">
          <cell r="A206">
            <v>95391</v>
          </cell>
          <cell r="B206" t="str">
            <v>CURSO DE CAPACITAÇÃO PARA DESENHISTA DETALHISTA (ENCARGOS COMPLEMENTAR</v>
          </cell>
          <cell r="C206" t="str">
            <v>H</v>
          </cell>
          <cell r="D206">
            <v>7.0000000000000007E-2</v>
          </cell>
          <cell r="G206">
            <v>74.459999999999994</v>
          </cell>
        </row>
        <row r="207">
          <cell r="A207">
            <v>95392</v>
          </cell>
          <cell r="B207" t="str">
            <v>CURSO DE CAPACITAÇÃO PARA ALMOXARIFE (ENCARGOS COMPLEMENTARES) - HORIS</v>
          </cell>
          <cell r="C207" t="str">
            <v>H</v>
          </cell>
          <cell r="D207">
            <v>0.09</v>
          </cell>
          <cell r="G207">
            <v>74.459999999999994</v>
          </cell>
        </row>
        <row r="208">
          <cell r="A208">
            <v>95393</v>
          </cell>
          <cell r="B208" t="str">
            <v>CURSO DE CAPACITAÇÃO PARA APONTADOR OU APROPRIADOR (ENCARGOS COMPLEMEN</v>
          </cell>
          <cell r="C208" t="str">
            <v>H</v>
          </cell>
          <cell r="D208">
            <v>0.35</v>
          </cell>
          <cell r="G208">
            <v>74.459999999999994</v>
          </cell>
        </row>
        <row r="209">
          <cell r="A209">
            <v>95394</v>
          </cell>
          <cell r="B209" t="str">
            <v>CURSO DE CAPACITAÇÃO PARA ARQUITETO DE OBRA JÚNIOR (ENCARGOS COMPLEMEN</v>
          </cell>
          <cell r="C209" t="str">
            <v>H</v>
          </cell>
          <cell r="D209">
            <v>0.53</v>
          </cell>
          <cell r="G209">
            <v>74.459999999999994</v>
          </cell>
        </row>
        <row r="210">
          <cell r="A210">
            <v>95395</v>
          </cell>
          <cell r="B210" t="str">
            <v>CURSO DE CAPACITAÇÃO PARA ARQUITETO DE OBRA PLENO (ENCARGOS COMPLEMENT</v>
          </cell>
          <cell r="C210" t="str">
            <v>H</v>
          </cell>
          <cell r="D210">
            <v>0.61</v>
          </cell>
          <cell r="G210">
            <v>74.459999999999994</v>
          </cell>
        </row>
        <row r="211">
          <cell r="A211">
            <v>95396</v>
          </cell>
          <cell r="B211" t="str">
            <v>CURSO DE CAPACITAÇÃO PARA ARQUITETO DE OBRA SÊNIOR (ENCARGOS COMPLEMEN</v>
          </cell>
          <cell r="C211" t="str">
            <v>H</v>
          </cell>
          <cell r="D211">
            <v>0.72</v>
          </cell>
          <cell r="G211">
            <v>74.459999999999994</v>
          </cell>
        </row>
        <row r="212">
          <cell r="A212">
            <v>95397</v>
          </cell>
          <cell r="B212" t="str">
            <v>CURSO DE CAPACITAÇÃO PARA AUXILIAR DE DESENHISTA (ENCARGOS COMPLEMENTA</v>
          </cell>
          <cell r="C212" t="str">
            <v>H</v>
          </cell>
          <cell r="D212">
            <v>0.05</v>
          </cell>
          <cell r="G212">
            <v>74.459999999999994</v>
          </cell>
        </row>
        <row r="213">
          <cell r="A213">
            <v>95398</v>
          </cell>
          <cell r="B213" t="str">
            <v>CURSO DE CAPACITAÇÃO PARA AUXILIAR DE ESCRITÓRIO (ENCARGOS COMPLEMENTA</v>
          </cell>
          <cell r="C213" t="str">
            <v>H</v>
          </cell>
          <cell r="D213">
            <v>0.06</v>
          </cell>
          <cell r="G213">
            <v>74.459999999999994</v>
          </cell>
        </row>
        <row r="214">
          <cell r="A214">
            <v>95399</v>
          </cell>
          <cell r="B214" t="str">
            <v>CURSO DE CAPACITAÇÃO PARA DESENHISTA COPISTA (ENCARGOS COMPLEMENTARES)</v>
          </cell>
          <cell r="C214" t="str">
            <v>H</v>
          </cell>
          <cell r="D214">
            <v>0.05</v>
          </cell>
          <cell r="G214">
            <v>74.459999999999994</v>
          </cell>
        </row>
        <row r="215">
          <cell r="A215">
            <v>95400</v>
          </cell>
          <cell r="B215" t="str">
            <v>CURSO DE CAPACITAÇÃO PARA DESENHISTA PROJETISTA (ENCARGOS COMPLEMENTAR</v>
          </cell>
          <cell r="C215" t="str">
            <v>H</v>
          </cell>
          <cell r="D215">
            <v>0.1</v>
          </cell>
          <cell r="G215">
            <v>74.459999999999994</v>
          </cell>
        </row>
        <row r="216">
          <cell r="A216">
            <v>95401</v>
          </cell>
          <cell r="B216" t="str">
            <v>CURSO DE CAPACITAÇÃO PARA ENCARREGADO GERAL (ENCARGOS COMPLEMENTARES)</v>
          </cell>
          <cell r="C216" t="str">
            <v>H</v>
          </cell>
          <cell r="D216">
            <v>0.4</v>
          </cell>
          <cell r="G216">
            <v>74.459999999999994</v>
          </cell>
        </row>
        <row r="217">
          <cell r="A217">
            <v>95402</v>
          </cell>
          <cell r="B217" t="str">
            <v>CURSO DE CAPACITAÇÃO PARA ENGENHEIRO CIVIL DE OBRA JÚNIOR (ENCARGOS CO</v>
          </cell>
          <cell r="C217" t="str">
            <v>H</v>
          </cell>
          <cell r="D217">
            <v>1</v>
          </cell>
          <cell r="G217">
            <v>74.459999999999994</v>
          </cell>
        </row>
        <row r="218">
          <cell r="A218">
            <v>95403</v>
          </cell>
          <cell r="B218" t="str">
            <v>CURSO DE CAPACITAÇÃO PARA ENGENHEIRO CIVIL DE OBRA PLENO (ENCARGOS COM</v>
          </cell>
          <cell r="C218" t="str">
            <v>H</v>
          </cell>
          <cell r="D218">
            <v>1.26</v>
          </cell>
          <cell r="G218">
            <v>74.459999999999994</v>
          </cell>
        </row>
        <row r="219">
          <cell r="A219">
            <v>95404</v>
          </cell>
          <cell r="B219" t="str">
            <v>CURSO DE CAPACITAÇÃO PARA ENGENHEIRO CIVIL DE OBRA SÊNIOR (ENCARGOS CO</v>
          </cell>
          <cell r="C219" t="str">
            <v>H</v>
          </cell>
          <cell r="D219">
            <v>1.65</v>
          </cell>
          <cell r="G219">
            <v>74.459999999999994</v>
          </cell>
        </row>
        <row r="220">
          <cell r="A220">
            <v>95405</v>
          </cell>
          <cell r="B220" t="str">
            <v>CURSO DE CAPACITAÇÃO PARA MESTRE DE OBRAS (ENCARGOS COMPLEMENTARES) -</v>
          </cell>
          <cell r="C220" t="str">
            <v>H</v>
          </cell>
          <cell r="D220">
            <v>0.67</v>
          </cell>
          <cell r="G220">
            <v>74.459999999999994</v>
          </cell>
        </row>
        <row r="221">
          <cell r="A221">
            <v>95406</v>
          </cell>
          <cell r="B221" t="str">
            <v>CURSO DE CAPACITAÇÃO PARA TOPÓGRAFO (ENCARGOS COMPLEMENTARES) - HORIST</v>
          </cell>
          <cell r="C221" t="str">
            <v>H</v>
          </cell>
          <cell r="D221">
            <v>0.18</v>
          </cell>
          <cell r="G221">
            <v>74.459999999999994</v>
          </cell>
        </row>
        <row r="222">
          <cell r="A222">
            <v>95407</v>
          </cell>
          <cell r="B222" t="str">
            <v>CURSO DE CAPACITAÇÃO PARA ENGENHEIRO ELETRICISTA (ENCARGOS COMPLEMENTA</v>
          </cell>
          <cell r="C222" t="str">
            <v>H</v>
          </cell>
          <cell r="D222">
            <v>2.67</v>
          </cell>
          <cell r="G222">
            <v>74.459999999999994</v>
          </cell>
        </row>
        <row r="223">
          <cell r="A223">
            <v>95408</v>
          </cell>
          <cell r="B223" t="str">
            <v>CURSO DE CAPACITAÇÃO  PARA MOTORISTA DE CAMINHÃO (ENCARGOS COMPLEMENTA</v>
          </cell>
          <cell r="C223" t="str">
            <v>MES</v>
          </cell>
          <cell r="D223">
            <v>9.3699999999999992</v>
          </cell>
          <cell r="G223">
            <v>74.459999999999994</v>
          </cell>
        </row>
        <row r="224">
          <cell r="A224">
            <v>95409</v>
          </cell>
          <cell r="B224" t="str">
            <v>CURSO DE CAPACITAÇÃO PARA DESENHISTA DETALHISTA (ENCARGOS COMPLEMENTAR</v>
          </cell>
          <cell r="C224" t="str">
            <v>MES</v>
          </cell>
          <cell r="D224">
            <v>9.4700000000000006</v>
          </cell>
          <cell r="G224">
            <v>74.459999999999994</v>
          </cell>
        </row>
        <row r="225">
          <cell r="A225">
            <v>95410</v>
          </cell>
          <cell r="B225" t="str">
            <v>CURSO DE CAPACITAÇÃO PARA DESENHISTA COPISTA (ENCARGOS COMPLEMENTARES)</v>
          </cell>
          <cell r="C225" t="str">
            <v>MES</v>
          </cell>
          <cell r="D225">
            <v>7.78</v>
          </cell>
          <cell r="G225">
            <v>74.459999999999994</v>
          </cell>
        </row>
        <row r="226">
          <cell r="A226">
            <v>95411</v>
          </cell>
          <cell r="B226" t="str">
            <v>CURSO DE CAPACITAÇÃO PARA DESENHISTA PROJETISTA (ENCARGOS COMPLEMENTAR</v>
          </cell>
          <cell r="C226" t="str">
            <v>MES</v>
          </cell>
          <cell r="D226">
            <v>14.15</v>
          </cell>
          <cell r="G226">
            <v>74.459999999999994</v>
          </cell>
        </row>
        <row r="227">
          <cell r="A227">
            <v>95412</v>
          </cell>
          <cell r="B227" t="str">
            <v>CURSO DE CAPACITAÇÃO PARA AUXILIAR DE DESENHISTA (ENCARGOS COMPLEMENTA</v>
          </cell>
          <cell r="C227" t="str">
            <v>MES</v>
          </cell>
          <cell r="D227">
            <v>7.69</v>
          </cell>
          <cell r="G227">
            <v>74.459999999999994</v>
          </cell>
        </row>
        <row r="228">
          <cell r="A228">
            <v>95413</v>
          </cell>
          <cell r="B228" t="str">
            <v>CURSO DE CAPACITAÇÃO PARA ALMOXARIFE (ENCARGOS COMPLEMENTARES) - MENSA</v>
          </cell>
          <cell r="C228" t="str">
            <v>MES</v>
          </cell>
          <cell r="D228">
            <v>11.93</v>
          </cell>
          <cell r="G228">
            <v>74.459999999999994</v>
          </cell>
        </row>
        <row r="229">
          <cell r="A229">
            <v>95414</v>
          </cell>
          <cell r="B229" t="str">
            <v>CURSO DE CAPACITAÇÃO PARA APONTADOR OU APROPRIADOR (ENCARGOS COMPLEMEN</v>
          </cell>
          <cell r="C229" t="str">
            <v>MES</v>
          </cell>
          <cell r="D229">
            <v>47.28</v>
          </cell>
          <cell r="G229">
            <v>74.459999999999994</v>
          </cell>
        </row>
        <row r="230">
          <cell r="A230">
            <v>95415</v>
          </cell>
          <cell r="B230" t="str">
            <v>CURSO DE CAPACITAÇÃO PARA ENGENHEIRO CIVIL DE OBRA JÚNIOR (ENCARGOS CO</v>
          </cell>
          <cell r="C230" t="str">
            <v>MES</v>
          </cell>
          <cell r="D230">
            <v>133.87</v>
          </cell>
          <cell r="G230">
            <v>74.459999999999994</v>
          </cell>
        </row>
        <row r="231">
          <cell r="A231">
            <v>95416</v>
          </cell>
          <cell r="B231" t="str">
            <v>CURSO DE CAPACITAÇÃO PARA AUXILIAR DE ESCRITÓRIO (ENCARGOS COMPLEMENTA</v>
          </cell>
          <cell r="C231" t="str">
            <v>MES</v>
          </cell>
          <cell r="D231">
            <v>8.09</v>
          </cell>
          <cell r="G231">
            <v>74.459999999999994</v>
          </cell>
        </row>
        <row r="232">
          <cell r="A232">
            <v>95417</v>
          </cell>
          <cell r="B232" t="str">
            <v>CURSO DE CAPACITAÇÃO PARA ENGENHEIRO CIVIL DE OBRA PLENO (ENCARGOS COM</v>
          </cell>
          <cell r="C232" t="str">
            <v>MES</v>
          </cell>
          <cell r="D232">
            <v>168.6</v>
          </cell>
          <cell r="G232">
            <v>74.459999999999994</v>
          </cell>
        </row>
        <row r="233">
          <cell r="A233">
            <v>95418</v>
          </cell>
          <cell r="B233" t="str">
            <v>CURSO DE CAPACITAÇÃO PARA ENGENHEIRO CIVIL DE OBRA SÊNIOR (ENCARGOS CO</v>
          </cell>
          <cell r="C233" t="str">
            <v>MES</v>
          </cell>
          <cell r="D233">
            <v>221.48</v>
          </cell>
          <cell r="G233">
            <v>74.459999999999994</v>
          </cell>
        </row>
        <row r="234">
          <cell r="A234">
            <v>95419</v>
          </cell>
          <cell r="B234" t="str">
            <v>CURSO DE CAPACITAÇÃO PARA ARQUITETO JÚNIOR (ENCARGOS COMPLEMENTARES) -</v>
          </cell>
          <cell r="C234" t="str">
            <v>MES</v>
          </cell>
          <cell r="D234">
            <v>70.91</v>
          </cell>
          <cell r="G234">
            <v>74.459999999999994</v>
          </cell>
        </row>
        <row r="235">
          <cell r="A235">
            <v>95420</v>
          </cell>
          <cell r="B235" t="str">
            <v>CURSO DE CAPACITAÇÃO PARA ARQUITETO PLENO (ENCARGOS COMPLEMENTARES) -</v>
          </cell>
          <cell r="C235" t="str">
            <v>MES</v>
          </cell>
          <cell r="D235">
            <v>81.37</v>
          </cell>
          <cell r="G235">
            <v>74.459999999999994</v>
          </cell>
        </row>
        <row r="236">
          <cell r="A236">
            <v>95421</v>
          </cell>
          <cell r="B236" t="str">
            <v>CURSO DE CAPACITAÇÃO PARA ARQUITETO SÊNIOR (ENCARGOS COMPLEMENTARES) -</v>
          </cell>
          <cell r="C236" t="str">
            <v>MES</v>
          </cell>
          <cell r="D236">
            <v>96.4</v>
          </cell>
          <cell r="G236">
            <v>74.459999999999994</v>
          </cell>
        </row>
        <row r="237">
          <cell r="A237">
            <v>95422</v>
          </cell>
          <cell r="B237" t="str">
            <v>CURSO DE CAPACITAÇÃO PARA ENCARREGADO GERAL DE OBRAS (ENCARGOS COMPLEM</v>
          </cell>
          <cell r="C237" t="str">
            <v>MES</v>
          </cell>
          <cell r="D237">
            <v>53.78</v>
          </cell>
          <cell r="G237">
            <v>74.459999999999994</v>
          </cell>
        </row>
        <row r="238">
          <cell r="A238">
            <v>95423</v>
          </cell>
          <cell r="B238" t="str">
            <v>CURSO DE CAPACITAÇÃO PARA MESTRE DE OBRAS (ENCARGOS COMPLEMENTARES) -</v>
          </cell>
          <cell r="C238" t="str">
            <v>MES</v>
          </cell>
          <cell r="D238">
            <v>89.64</v>
          </cell>
          <cell r="G238">
            <v>74.459999999999994</v>
          </cell>
        </row>
        <row r="239">
          <cell r="A239">
            <v>95424</v>
          </cell>
          <cell r="B239" t="str">
            <v>CURSO DE CAPACITAÇÃO PARA TOPÓGRAFO (ENCARGOS COMPLEMENTARES) - MENSAL</v>
          </cell>
          <cell r="C239" t="str">
            <v>MES</v>
          </cell>
          <cell r="D239">
            <v>25.01</v>
          </cell>
          <cell r="G239">
            <v>74.459999999999994</v>
          </cell>
        </row>
      </sheetData>
      <sheetData sheetId="11" refreshError="1"/>
      <sheetData sheetId="12" refreshError="1"/>
      <sheetData sheetId="13">
        <row r="1">
          <cell r="A1" t="str">
            <v>Código</v>
          </cell>
          <cell r="B1" t="str">
            <v>Descrição</v>
          </cell>
          <cell r="C1" t="str">
            <v>Unidade</v>
          </cell>
          <cell r="D1" t="str">
            <v>Preço</v>
          </cell>
        </row>
        <row r="2">
          <cell r="A2">
            <v>2753</v>
          </cell>
          <cell r="B2" t="str">
            <v>PRISMA DE FECHAMENTO PARA ESTACIONAMENTOS, EM PRÉ-MOLDADO DE CONCRETO, DIMENSÕES 1,00 X 0,20 X 0,17 M</v>
          </cell>
          <cell r="C2" t="str">
            <v>KG</v>
          </cell>
          <cell r="D2">
            <v>45.57</v>
          </cell>
        </row>
        <row r="3">
          <cell r="A3">
            <v>4723</v>
          </cell>
          <cell r="B3" t="str">
            <v>VIBRADOR DE IMERSÃO (COM MANGOTE)</v>
          </cell>
          <cell r="C3" t="str">
            <v>H</v>
          </cell>
          <cell r="D3" t="str">
            <v>1,25</v>
          </cell>
        </row>
        <row r="4">
          <cell r="A4">
            <v>2540</v>
          </cell>
          <cell r="B4" t="str">
            <v>REJUNTE COLORIDO FLEXIVEL PARA REVESTIMENTOS CERÂMICOS</v>
          </cell>
          <cell r="C4" t="str">
            <v>KG</v>
          </cell>
          <cell r="D4">
            <v>2.9</v>
          </cell>
        </row>
        <row r="5">
          <cell r="A5">
            <v>2684</v>
          </cell>
          <cell r="B5" t="str">
            <v>ARGAMASSA INDUSTRIALIZADA VOTOMASSA AC- II, OU SIMILAR</v>
          </cell>
          <cell r="C5" t="str">
            <v>KG</v>
          </cell>
          <cell r="D5" t="str">
            <v>0,93</v>
          </cell>
        </row>
        <row r="6">
          <cell r="A6">
            <v>4689</v>
          </cell>
          <cell r="B6" t="str">
            <v>PISO TÁTIL DIRECIONAL E/OU AERTA, DE CONCRETO, COLORIDO, DIM 30X30CM - PARA DEFICIENTE VISUAL</v>
          </cell>
          <cell r="C6" t="str">
            <v>M2</v>
          </cell>
          <cell r="D6">
            <v>48</v>
          </cell>
        </row>
        <row r="7">
          <cell r="A7">
            <v>848</v>
          </cell>
          <cell r="B7" t="str">
            <v>DOBRADIÇA FERRO GALVANIZADO 3" X 3" SEM ANEIS</v>
          </cell>
          <cell r="C7" t="str">
            <v>UM</v>
          </cell>
          <cell r="D7" t="str">
            <v>6,05</v>
          </cell>
        </row>
        <row r="8">
          <cell r="A8">
            <v>3800</v>
          </cell>
          <cell r="B8" t="str">
            <v>ADUBO MINERAL NPK (10-10-10)</v>
          </cell>
          <cell r="C8" t="str">
            <v>KG</v>
          </cell>
          <cell r="D8" t="str">
            <v>4,18</v>
          </cell>
        </row>
        <row r="9">
          <cell r="A9">
            <v>9497</v>
          </cell>
          <cell r="B9" t="str">
            <v>COBERTURA EM POLICARBONATO ALVEOLAR DE 8MM, FIXADO EM PEÇAS DE ALUMÍNIO INCLUSIVE INSTALAÇÃO</v>
          </cell>
          <cell r="C9" t="str">
            <v>M2</v>
          </cell>
          <cell r="D9" t="str">
            <v>338,78</v>
          </cell>
        </row>
        <row r="10">
          <cell r="A10">
            <v>4979</v>
          </cell>
          <cell r="B10" t="str">
            <v>REMOÇÃO E REASSENTAMENTO DE TELHA ONDULADA DE FIBROCIMENTO 4, 6, OU 8MM</v>
          </cell>
          <cell r="C10" t="str">
            <v>M2</v>
          </cell>
        </row>
        <row r="11">
          <cell r="A11">
            <v>4181</v>
          </cell>
          <cell r="B11" t="str">
            <v>RESINA SILICÔNICA ( WB 11 DA SHERING WILLIANS OU SIMILAR)</v>
          </cell>
          <cell r="C11" t="str">
            <v>LT</v>
          </cell>
          <cell r="D11" t="str">
            <v>27,34</v>
          </cell>
        </row>
        <row r="12">
          <cell r="A12">
            <v>11297</v>
          </cell>
          <cell r="B12" t="str">
            <v>CERÂMICA 33,5 X 45 CM, ELIANE, LINHA FORMA BRANCO AC OU SIMILAR</v>
          </cell>
          <cell r="C12" t="str">
            <v>M2</v>
          </cell>
          <cell r="D12" t="str">
            <v>22,03</v>
          </cell>
        </row>
        <row r="13">
          <cell r="A13">
            <v>3406</v>
          </cell>
          <cell r="B13" t="str">
            <v>ARGAMASSA INDUSTRIALIZADA AC -I, VOTOMASSA OU SIMILAR</v>
          </cell>
          <cell r="C13" t="str">
            <v>KG</v>
          </cell>
          <cell r="D13" t="str">
            <v>0,41</v>
          </cell>
        </row>
        <row r="14">
          <cell r="A14">
            <v>367</v>
          </cell>
          <cell r="B14" t="str">
            <v>AREIA GROSSA - POSTO JAZIDA/FORNECEDOR (RETIRADA NA JAZIDA, SEM TRANSPORTE)</v>
          </cell>
          <cell r="C14" t="str">
            <v>M3</v>
          </cell>
          <cell r="D14">
            <v>81</v>
          </cell>
        </row>
        <row r="15">
          <cell r="A15">
            <v>1846</v>
          </cell>
          <cell r="B15" t="str">
            <v>PORTAO EM ALUMINIO, DE CORRER OU ABRIR, COR NATURAL, TIPO BUZIOS</v>
          </cell>
          <cell r="C15" t="str">
            <v>M2</v>
          </cell>
          <cell r="D15">
            <v>300</v>
          </cell>
        </row>
        <row r="16">
          <cell r="A16">
            <v>1903</v>
          </cell>
          <cell r="B16" t="str">
            <v>ARGAMASSA CIMENTO E AREIA TGRAÇO T-1 (1:3)- 1 SACO DE CIMENTO 50KG/ 3 PADIOLAS AREIA DIM. 0,35 X 0,45 X 0,23M- CONFECÇÃO MECANICA E TRANSPORTE</v>
          </cell>
          <cell r="C16" t="str">
            <v>M3</v>
          </cell>
          <cell r="D16" t="str">
            <v>339,4</v>
          </cell>
        </row>
        <row r="17">
          <cell r="A17">
            <v>3569</v>
          </cell>
          <cell r="B17" t="str">
            <v>DISPENSER PARA TOALHAS INTERFOLHADAS, PROLIM, LINHA TOILET PLUS REF 04305 OU SIMILAR</v>
          </cell>
          <cell r="C17" t="str">
            <v>UM</v>
          </cell>
          <cell r="D17" t="str">
            <v>87,06</v>
          </cell>
        </row>
        <row r="18">
          <cell r="A18">
            <v>2899</v>
          </cell>
          <cell r="B18" t="str">
            <v>CABIDE EM AÇO INOX, DECA 2060 C40, ACABAMENTO CROMADO OU SIMILAR</v>
          </cell>
          <cell r="C18" t="str">
            <v>UM</v>
          </cell>
          <cell r="D18" t="str">
            <v>92,9</v>
          </cell>
        </row>
        <row r="19">
          <cell r="A19">
            <v>1703</v>
          </cell>
          <cell r="B19" t="str">
            <v>PASTA LUBRIFICANTE P; PVC JE</v>
          </cell>
          <cell r="C19" t="str">
            <v>KG</v>
          </cell>
          <cell r="D19" t="str">
            <v>14,45</v>
          </cell>
        </row>
        <row r="20">
          <cell r="A20">
            <v>138</v>
          </cell>
          <cell r="B20" t="str">
            <v>ADESIVO PVC EM FRASCO DE 850 GRAMAS</v>
          </cell>
          <cell r="C20" t="str">
            <v>KG</v>
          </cell>
          <cell r="D20" t="str">
            <v>46,44</v>
          </cell>
        </row>
        <row r="21">
          <cell r="A21">
            <v>1270</v>
          </cell>
          <cell r="B21" t="str">
            <v>JUNCAO SIMPLES PVC RIGIDO P/ ESGOTO PRIMARIO, DIAM =100 X 50MM</v>
          </cell>
          <cell r="C21" t="str">
            <v>UN</v>
          </cell>
          <cell r="D21" t="str">
            <v>9,93</v>
          </cell>
        </row>
        <row r="22">
          <cell r="A22">
            <v>2036</v>
          </cell>
          <cell r="B22" t="str">
            <v>SOLUCAO LIMPADORA PVC</v>
          </cell>
          <cell r="C22" t="str">
            <v>L</v>
          </cell>
          <cell r="D22" t="str">
            <v>34,28</v>
          </cell>
        </row>
        <row r="23">
          <cell r="A23">
            <v>9901</v>
          </cell>
          <cell r="B23" t="str">
            <v>PAINEL EM VIDRO TEMPERADO 10MM</v>
          </cell>
          <cell r="C23" t="str">
            <v>M2</v>
          </cell>
          <cell r="D23">
            <v>290</v>
          </cell>
        </row>
        <row r="24">
          <cell r="A24">
            <v>8781</v>
          </cell>
          <cell r="B24" t="str">
            <v>ACABAMENTO PARA REGISTRO 1/2" , 3/4" E 1" (PQ), REF. 4900 C43, DA DECA OU SIMILAR</v>
          </cell>
          <cell r="C24" t="str">
            <v>UN</v>
          </cell>
          <cell r="D24" t="str">
            <v>28,47</v>
          </cell>
        </row>
        <row r="25">
          <cell r="A25">
            <v>2036</v>
          </cell>
          <cell r="B25" t="str">
            <v>SOLUÇÃO LIMPADORA PVC</v>
          </cell>
          <cell r="C25" t="str">
            <v>L</v>
          </cell>
          <cell r="D25" t="str">
            <v>34,28</v>
          </cell>
        </row>
        <row r="26">
          <cell r="A26">
            <v>6124</v>
          </cell>
          <cell r="B26" t="str">
            <v>ASSENTAMENTO DE CAIXA DE HIDRÔMETRO</v>
          </cell>
          <cell r="C26" t="str">
            <v>UN</v>
          </cell>
          <cell r="D26" t="str">
            <v>13,85</v>
          </cell>
        </row>
        <row r="27">
          <cell r="A27">
            <v>5207</v>
          </cell>
          <cell r="B27" t="str">
            <v>CAIXA PLÁSTICA PARA PROTEÇÃO DE HIDRÔMETRO C/ TAMPA ARTICULADA EM POLICARBONATO</v>
          </cell>
          <cell r="C27" t="str">
            <v>UN</v>
          </cell>
          <cell r="D27" t="str">
            <v>28,9</v>
          </cell>
        </row>
        <row r="28">
          <cell r="A28">
            <v>5896</v>
          </cell>
          <cell r="B28" t="str">
            <v>VEÍCULO TIPO SEDAN OU PICK-UP CAPACIDADE 0,6 TON</v>
          </cell>
          <cell r="C28" t="str">
            <v>H</v>
          </cell>
          <cell r="D28" t="str">
            <v>8,33</v>
          </cell>
        </row>
        <row r="29">
          <cell r="A29">
            <v>6</v>
          </cell>
          <cell r="B29" t="str">
            <v>DEMOLIÇÃO DE ALVENARIA DE BLOCO CERÂMICO E=0,09M - REVESTIDA</v>
          </cell>
          <cell r="C29" t="str">
            <v>M3</v>
          </cell>
          <cell r="D29" t="str">
            <v>21,5</v>
          </cell>
        </row>
        <row r="30">
          <cell r="A30">
            <v>6184</v>
          </cell>
          <cell r="B30" t="str">
            <v>CHUMBAMENTO DE CAIXA EM POLICARBONATO PARA PROTEÇÃO DE HIDRÔMETRO</v>
          </cell>
          <cell r="C30" t="str">
            <v>UN</v>
          </cell>
          <cell r="D30" t="str">
            <v>10,71</v>
          </cell>
        </row>
        <row r="31">
          <cell r="A31">
            <v>981</v>
          </cell>
          <cell r="B31" t="str">
            <v>FITA ADESIVA 18MM</v>
          </cell>
          <cell r="C31" t="str">
            <v>M</v>
          </cell>
          <cell r="D31" t="str">
            <v>0,17</v>
          </cell>
        </row>
        <row r="32">
          <cell r="A32">
            <v>138</v>
          </cell>
          <cell r="B32" t="str">
            <v>ADESIVO EM PC FRASCO DE 850G</v>
          </cell>
          <cell r="C32" t="str">
            <v>KG</v>
          </cell>
          <cell r="D32" t="str">
            <v>46,44</v>
          </cell>
        </row>
        <row r="33">
          <cell r="A33">
            <v>4001</v>
          </cell>
          <cell r="B33" t="str">
            <v>CURVA HORIZONTAL 300 X 100 MM PARA ELETROCALHA METALICA, COM ÂNGULO 90° (REF: MOPA OU SIMILAR)</v>
          </cell>
          <cell r="C33" t="str">
            <v>UN</v>
          </cell>
          <cell r="D33">
            <v>57.69</v>
          </cell>
        </row>
        <row r="34">
          <cell r="A34">
            <v>861</v>
          </cell>
          <cell r="B34" t="str">
            <v>ELETROCALHA METALICA PERFURADA 200 X 100 X 3000 MM (REF: MOPA OU SIMILAR)</v>
          </cell>
          <cell r="C34" t="str">
            <v>M</v>
          </cell>
          <cell r="D34">
            <v>21.3</v>
          </cell>
        </row>
        <row r="35">
          <cell r="A35">
            <v>2422</v>
          </cell>
          <cell r="B35" t="str">
            <v>VERGALHAO (TIRANTE) COM ROSCA TOTAL D= 3/8" X 10000MM (MARVITEC REF. 1431 OU SIMILAR)</v>
          </cell>
          <cell r="C35" t="str">
            <v>M</v>
          </cell>
          <cell r="D35">
            <v>5.52</v>
          </cell>
        </row>
        <row r="36">
          <cell r="A36">
            <v>3292</v>
          </cell>
          <cell r="B36" t="str">
            <v>CHUMBADOR PARABOLT 3/8" X 5"</v>
          </cell>
          <cell r="C36" t="str">
            <v>UN</v>
          </cell>
          <cell r="D36">
            <v>3.67</v>
          </cell>
        </row>
        <row r="37">
          <cell r="A37">
            <v>12158</v>
          </cell>
          <cell r="B37" t="str">
            <v>TÊ HORIZONTAL 200 X 100 MM PARA ELETROCALHA METALICA (REF: MOPA OU SIMILAR)</v>
          </cell>
          <cell r="C37" t="str">
            <v>UN</v>
          </cell>
          <cell r="D37">
            <v>45.11</v>
          </cell>
        </row>
        <row r="38">
          <cell r="A38">
            <v>1299</v>
          </cell>
          <cell r="B38" t="str">
            <v>LAMPADA FLUORESCENTE 32 W (SYLVANIA OU SIMILAR)</v>
          </cell>
          <cell r="C38" t="str">
            <v>UN</v>
          </cell>
          <cell r="D38">
            <v>5</v>
          </cell>
        </row>
        <row r="39">
          <cell r="A39">
            <v>1909</v>
          </cell>
          <cell r="B39" t="str">
            <v>REATOR ELETRONICO ALTO FATOR DE POTENCIA = 0,95 P/LAMPADA FLUORESCENTE 2 X 32 W</v>
          </cell>
          <cell r="C39" t="str">
            <v>UN</v>
          </cell>
          <cell r="D39">
            <v>27</v>
          </cell>
        </row>
        <row r="40">
          <cell r="A40">
            <v>6847</v>
          </cell>
          <cell r="B40" t="str">
            <v>LUMINARIA DE EMBUTIR COM DIFUSOR, PARA LAMPADA FLUORESCENTE, 2 X 32 W, REF. TBS020D23200, DA PHILIPS, EXCLUSIVE REATOR E LAMPADA</v>
          </cell>
          <cell r="C40" t="str">
            <v>UN</v>
          </cell>
          <cell r="D40">
            <v>183.42</v>
          </cell>
        </row>
        <row r="41">
          <cell r="A41">
            <v>7060</v>
          </cell>
          <cell r="B41" t="str">
            <v>LAMPADA FLUORESCENTE ELETRONICA PL 26W / 127V (COMPACTA INTEGRADA)</v>
          </cell>
          <cell r="C41" t="str">
            <v xml:space="preserve">UN </v>
          </cell>
          <cell r="D41">
            <v>25.54</v>
          </cell>
        </row>
        <row r="42">
          <cell r="A42">
            <v>10425</v>
          </cell>
          <cell r="B42" t="str">
            <v>LUMINARIA DE EMBUTIR COM ALETAS DE ALUMINIO, PARA LAMPADA FLUORESCENTE COMPACTA 2 X 26W, REF. C- 2338, DA LUSTRES PROJETO OU SIMILAR</v>
          </cell>
          <cell r="C42" t="str">
            <v>UN</v>
          </cell>
          <cell r="D42">
            <v>111.61</v>
          </cell>
        </row>
        <row r="43">
          <cell r="A43">
            <v>6842</v>
          </cell>
          <cell r="B43" t="str">
            <v>Lâmpada fluorescente 16 w, ref. TLDRS16W-S84-ECO, da Philips</v>
          </cell>
          <cell r="C43" t="str">
            <v>UN</v>
          </cell>
          <cell r="D43">
            <v>14.45</v>
          </cell>
        </row>
        <row r="44">
          <cell r="A44">
            <v>7329</v>
          </cell>
          <cell r="B44" t="str">
            <v>Luminária de sobrepor com aletas, para lâmpada fluorescente, 4 x 16w, ref. C-2342, da Lustres Projeto ou similar</v>
          </cell>
          <cell r="C44" t="str">
            <v>UN</v>
          </cell>
          <cell r="D44">
            <v>175.22</v>
          </cell>
        </row>
        <row r="45">
          <cell r="A45">
            <v>7513</v>
          </cell>
          <cell r="B45" t="str">
            <v>Reator eletrônico para lâmpada fluorescente 2 x 16w</v>
          </cell>
          <cell r="C45" t="str">
            <v>UN</v>
          </cell>
          <cell r="D45">
            <v>27.29</v>
          </cell>
        </row>
        <row r="46">
          <cell r="A46">
            <v>4675</v>
          </cell>
          <cell r="B46" t="str">
            <v>Lâmpada fluorescente eletronica PL 15W / 127v (compacta integrada)</v>
          </cell>
          <cell r="C46" t="str">
            <v>UN</v>
          </cell>
          <cell r="D46">
            <v>7.3</v>
          </cell>
        </row>
        <row r="47">
          <cell r="A47">
            <v>6863</v>
          </cell>
          <cell r="B47" t="str">
            <v>Luminária tipo balizador para ambiente aberto, corpo em alumínio fundido pintado, difusor em vidro frisado temperado, ref. EX02-S, da Lumicenter ou simiular (tipo tartaruga)</v>
          </cell>
          <cell r="C47" t="str">
            <v>UN</v>
          </cell>
          <cell r="D47">
            <v>78.47</v>
          </cell>
        </row>
        <row r="48">
          <cell r="A48">
            <v>485</v>
          </cell>
          <cell r="B48" t="str">
            <v>Caixa de passagem 30x30cm, em chapa de aço galvanizado p/eletrica</v>
          </cell>
          <cell r="C48" t="str">
            <v>UN</v>
          </cell>
          <cell r="D48">
            <v>36</v>
          </cell>
        </row>
        <row r="49">
          <cell r="A49">
            <v>10101</v>
          </cell>
          <cell r="B49" t="str">
            <v>QGBT - Quadro / Painel em chapa de aço com pintura eletrostática a pó poliester na cor bege, grau de proteção IP 54, com barramento, sem disjuntores - 1000x1700x600mm</v>
          </cell>
          <cell r="C49" t="str">
            <v>UN</v>
          </cell>
          <cell r="D49">
            <v>8349.6299999999992</v>
          </cell>
        </row>
        <row r="50">
          <cell r="A50">
            <v>12141</v>
          </cell>
          <cell r="B50" t="str">
            <v>Caixa de equipotencialização em aço 200x200x90mm, para embutir com tampa, com 9 terminais, ref:TEL-901 ou similar (SPDA)</v>
          </cell>
          <cell r="C50" t="str">
            <v>UN</v>
          </cell>
          <cell r="D50">
            <v>343.3</v>
          </cell>
        </row>
        <row r="51">
          <cell r="A51">
            <v>9707</v>
          </cell>
          <cell r="B51" t="str">
            <v>Fixador tipo Ômega em cobre, l=15mm, c/furos d=5,5mm e trava p/cabo de 35mm², ref:TEL-833 ou similar (p/SPDA)</v>
          </cell>
          <cell r="C51" t="str">
            <v>UN</v>
          </cell>
          <cell r="D51">
            <v>1.24</v>
          </cell>
        </row>
        <row r="52">
          <cell r="A52">
            <v>7863</v>
          </cell>
          <cell r="B52" t="str">
            <v>Haste de aterramento galvanizada a fogo 3/8" x 3,45m (RE-BAR) TEL-760</v>
          </cell>
          <cell r="C52" t="str">
            <v>UN</v>
          </cell>
          <cell r="D52">
            <v>18.72</v>
          </cell>
        </row>
        <row r="53">
          <cell r="A53">
            <v>9690</v>
          </cell>
          <cell r="B53" t="str">
            <v>CARTUCHO P/ SOLDA EXOTERMICA NR 90</v>
          </cell>
          <cell r="C53" t="str">
            <v>UN</v>
          </cell>
          <cell r="D53">
            <v>20</v>
          </cell>
        </row>
        <row r="54">
          <cell r="A54">
            <v>8430</v>
          </cell>
          <cell r="B54" t="str">
            <v>Suporte em ferro galv. para descida do cabo tipo reforçado com chapa de encosto em 90°</v>
          </cell>
          <cell r="C54" t="str">
            <v>UN</v>
          </cell>
          <cell r="D54">
            <v>15.57</v>
          </cell>
        </row>
        <row r="55">
          <cell r="A55">
            <v>11845</v>
          </cell>
          <cell r="B55" t="str">
            <v xml:space="preserve"> Suporte guia simples - ref. Tel 220</v>
          </cell>
          <cell r="C55" t="str">
            <v>UN</v>
          </cell>
          <cell r="D55">
            <v>7.55</v>
          </cell>
        </row>
        <row r="56">
          <cell r="A56">
            <v>2389</v>
          </cell>
          <cell r="B56" t="str">
            <v>Válvula de ferro "flow swicht" p/ instalações de combate a incêndio 2 1/2"</v>
          </cell>
          <cell r="C56" t="str">
            <v>UN</v>
          </cell>
          <cell r="D56">
            <v>364.37</v>
          </cell>
        </row>
        <row r="57">
          <cell r="A57">
            <v>591</v>
          </cell>
          <cell r="B57" t="str">
            <v>Chave magnética p/motor 3cv-220v</v>
          </cell>
          <cell r="C57" t="str">
            <v>UN</v>
          </cell>
          <cell r="D57">
            <v>117.1</v>
          </cell>
        </row>
        <row r="58">
          <cell r="A58">
            <v>3194</v>
          </cell>
          <cell r="B58" t="str">
            <v>Bomba para acoplamento em motor estacionário - combustão interna à gasolina, marca schneider ou similar, modelo SH55 BCA-41, motor 5,5 cv, d rec=2 1/2", hm = 8 a 26 m, q = 12,2 a 41,9 m3/h, inclusive motor</v>
          </cell>
          <cell r="C58" t="str">
            <v>UN</v>
          </cell>
          <cell r="D58">
            <v>1357.33</v>
          </cell>
        </row>
        <row r="59">
          <cell r="A59">
            <v>3197</v>
          </cell>
          <cell r="B59" t="str">
            <v>Acessórios para acoplamento de bomba em motor (5CV) BOWEX</v>
          </cell>
          <cell r="C59" t="str">
            <v>UN</v>
          </cell>
          <cell r="D59">
            <v>269.43</v>
          </cell>
        </row>
        <row r="60">
          <cell r="A60">
            <v>3198</v>
          </cell>
          <cell r="B60" t="str">
            <v>Motor à gasolina - 5CV</v>
          </cell>
          <cell r="C60" t="str">
            <v>UN</v>
          </cell>
          <cell r="D60">
            <v>2489.11</v>
          </cell>
        </row>
        <row r="61">
          <cell r="A61">
            <v>8995</v>
          </cell>
          <cell r="B61" t="str">
            <v>Cabo de cobre flexível blindado c/fita de cobre, 2 x 1,5mm2 - tensão:1kv</v>
          </cell>
          <cell r="C61" t="str">
            <v>M</v>
          </cell>
          <cell r="D61">
            <v>2.75</v>
          </cell>
        </row>
        <row r="62">
          <cell r="A62">
            <v>448</v>
          </cell>
          <cell r="B62" t="str">
            <v xml:space="preserve"> Caixa de passagem em alumínio 30 x 30 x 10 cm</v>
          </cell>
          <cell r="C62" t="str">
            <v>UN</v>
          </cell>
          <cell r="D62">
            <v>88</v>
          </cell>
        </row>
        <row r="63">
          <cell r="A63">
            <v>7627</v>
          </cell>
          <cell r="B63" t="str">
            <v>Central de alarme e detecção de incendio, capacidade: 2 baterias, 8 laços, com 2 linhas, mod.VR-8L, Verin ou similar</v>
          </cell>
          <cell r="C63" t="str">
            <v>UN</v>
          </cell>
          <cell r="D63">
            <v>341</v>
          </cell>
        </row>
        <row r="64">
          <cell r="A64">
            <v>816</v>
          </cell>
          <cell r="B64" t="str">
            <v>DETECTOR DE FUMAÇA (PAREDE)</v>
          </cell>
          <cell r="C64" t="str">
            <v>UN</v>
          </cell>
          <cell r="D64">
            <v>151.78</v>
          </cell>
        </row>
        <row r="65">
          <cell r="A65">
            <v>11082</v>
          </cell>
          <cell r="B65" t="str">
            <v>LUMINARIA DE EMERGENCIA COM 48 LEDS C/ BLOCO AUTOMATICO</v>
          </cell>
          <cell r="C65" t="str">
            <v>UN</v>
          </cell>
          <cell r="D65">
            <v>66.569999999999993</v>
          </cell>
        </row>
        <row r="66">
          <cell r="A66">
            <v>8311</v>
          </cell>
          <cell r="B66" t="str">
            <v>Cruzeta 100 x 50 mm para eletrocalha perfurada metálica (ref.: mopa ou similar)</v>
          </cell>
          <cell r="C66" t="str">
            <v>UN</v>
          </cell>
          <cell r="D66">
            <v>19.489999999999998</v>
          </cell>
        </row>
        <row r="67">
          <cell r="A67">
            <v>49</v>
          </cell>
          <cell r="B67" t="str">
            <v>Cabista para instalação telefônica</v>
          </cell>
          <cell r="C67" t="str">
            <v>H</v>
          </cell>
          <cell r="D67">
            <v>5.96</v>
          </cell>
        </row>
        <row r="68">
          <cell r="A68">
            <v>6477</v>
          </cell>
          <cell r="B68" t="str">
            <v>Cabo UTP - 4 pares-categoria 6 (p/cabeam.estruturado)</v>
          </cell>
          <cell r="C68" t="str">
            <v>M</v>
          </cell>
          <cell r="D68">
            <v>1.7</v>
          </cell>
        </row>
        <row r="69">
          <cell r="A69">
            <v>506</v>
          </cell>
          <cell r="B69" t="str">
            <v>Canaleta plastica 50 x 20mm, com divisória ( ref. 300 24, Pial Legrand ou similar)</v>
          </cell>
          <cell r="C69" t="str">
            <v>M</v>
          </cell>
          <cell r="D69">
            <v>9.9499999999999993</v>
          </cell>
        </row>
        <row r="70">
          <cell r="A70">
            <v>7549</v>
          </cell>
          <cell r="B70" t="str">
            <v>Central PABX híbrida, capacidade 16 linhas e 40 ramais, mod.Impacta 94, Intelbrás ou similar</v>
          </cell>
          <cell r="C70" t="str">
            <v>UN</v>
          </cell>
          <cell r="D70">
            <v>5123.3100000000004</v>
          </cell>
        </row>
        <row r="71">
          <cell r="A71">
            <v>3997</v>
          </cell>
          <cell r="B71" t="str">
            <v>Curva horizontal 100 x 50 mm para eletrocalha metálica, com ângulo 90° (ref.: mopa ou similar)</v>
          </cell>
          <cell r="C71" t="str">
            <v>UN</v>
          </cell>
          <cell r="D71">
            <v>9.99</v>
          </cell>
        </row>
        <row r="72">
          <cell r="A72">
            <v>12167</v>
          </cell>
          <cell r="B72" t="str">
            <v>Distribuidor interno óptico - D.I.O</v>
          </cell>
          <cell r="C72" t="str">
            <v>UN</v>
          </cell>
          <cell r="D72">
            <v>721.71</v>
          </cell>
        </row>
        <row r="73">
          <cell r="A73">
            <v>860</v>
          </cell>
          <cell r="B73" t="str">
            <v>Eletrocalha metálica perfurada 100 x 50 x 3000 mm (ref. mopa ou similar)</v>
          </cell>
          <cell r="C73" t="str">
            <v>M</v>
          </cell>
          <cell r="D73">
            <v>13.17</v>
          </cell>
        </row>
        <row r="74">
          <cell r="A74">
            <v>8926</v>
          </cell>
          <cell r="B74" t="str">
            <v>CABO DE FIBRA ÓTICA DE 6 VIAS</v>
          </cell>
          <cell r="C74" t="str">
            <v>M</v>
          </cell>
          <cell r="D74">
            <v>10.18</v>
          </cell>
        </row>
        <row r="75">
          <cell r="A75">
            <v>1708</v>
          </cell>
          <cell r="B75" t="str">
            <v>PATH CABLE 1,50 M CAT 5E</v>
          </cell>
          <cell r="C75" t="str">
            <v>UN</v>
          </cell>
          <cell r="D75">
            <v>8.8699999999999992</v>
          </cell>
        </row>
        <row r="76">
          <cell r="A76">
            <v>7304</v>
          </cell>
          <cell r="B76" t="str">
            <v>PATH PANEL 24 PORTAS CAT 6E</v>
          </cell>
          <cell r="C76" t="str">
            <v>UN</v>
          </cell>
          <cell r="D76">
            <v>511.82</v>
          </cell>
        </row>
        <row r="77">
          <cell r="A77">
            <v>1707</v>
          </cell>
          <cell r="B77" t="str">
            <v>PATH PANEL 48 PORTAS CAT. 5E</v>
          </cell>
          <cell r="C77" t="str">
            <v>UN</v>
          </cell>
          <cell r="D77">
            <v>1335.7</v>
          </cell>
        </row>
        <row r="78">
          <cell r="A78">
            <v>8797</v>
          </cell>
          <cell r="B78" t="str">
            <v>RACK DE PAREDE 19" X 16" U X 450MM</v>
          </cell>
          <cell r="C78" t="str">
            <v>UN</v>
          </cell>
          <cell r="D78">
            <v>692.32</v>
          </cell>
        </row>
        <row r="79">
          <cell r="A79">
            <v>12110</v>
          </cell>
          <cell r="B79" t="str">
            <v>RACK FECHADO TIPO ARMARIO 19" X 44U X 670MM</v>
          </cell>
          <cell r="C79" t="str">
            <v>UN</v>
          </cell>
          <cell r="D79">
            <v>1690.24</v>
          </cell>
        </row>
        <row r="80">
          <cell r="A80">
            <v>7615</v>
          </cell>
          <cell r="B80" t="str">
            <v>SWITCH 24 PORTAS 10/100 MBPS</v>
          </cell>
          <cell r="C80" t="str">
            <v>UN</v>
          </cell>
          <cell r="D80">
            <v>638.24</v>
          </cell>
        </row>
        <row r="81">
          <cell r="A81">
            <v>3320</v>
          </cell>
          <cell r="B81" t="str">
            <v>SWITCH 48 PORTAS 19"</v>
          </cell>
          <cell r="C81" t="str">
            <v>UN</v>
          </cell>
          <cell r="D81">
            <v>1432.93</v>
          </cell>
        </row>
        <row r="82">
          <cell r="A82">
            <v>11482</v>
          </cell>
          <cell r="B82" t="str">
            <v>VOICE PANEL 24 PORTAS CAT 6</v>
          </cell>
          <cell r="C82" t="str">
            <v>UN</v>
          </cell>
          <cell r="D82">
            <v>227.67</v>
          </cell>
        </row>
        <row r="83">
          <cell r="A83">
            <v>6698</v>
          </cell>
          <cell r="B83" t="str">
            <v>Técnico em informática - Fonte SEINFRA - ref. mês 01/17</v>
          </cell>
          <cell r="C83" t="str">
            <v>H</v>
          </cell>
          <cell r="D83">
            <v>10.16</v>
          </cell>
        </row>
        <row r="84">
          <cell r="A84">
            <v>7540</v>
          </cell>
          <cell r="B84" t="str">
            <v>Câmera infravermelho CCD Sony 1/3 super HAD, 420TVL, 25 metros, VM 300 IR25, cod.6250, Intelbras ou similar</v>
          </cell>
          <cell r="C84" t="str">
            <v>UN</v>
          </cell>
          <cell r="D84">
            <v>610.41</v>
          </cell>
        </row>
        <row r="85">
          <cell r="A85">
            <v>20</v>
          </cell>
          <cell r="B85" t="str">
            <v>Fornecimento e instalação de ar condicionado tipo split wall 24.000 BTU's (evaporadora e condensadora) - contempla a mão de obra, suporte e tubulação até 3,0m</v>
          </cell>
          <cell r="C85" t="str">
            <v>UN</v>
          </cell>
          <cell r="D85">
            <v>3623</v>
          </cell>
        </row>
        <row r="86">
          <cell r="A86">
            <v>11151</v>
          </cell>
          <cell r="B86" t="str">
            <v>Fornecimento e instalação de ar condicionado tipo split wall 9.000 BTU's (evaporadora e condensadora) - contempla a mão de obra, suporte e tubulação até 3,0m</v>
          </cell>
          <cell r="C86" t="str">
            <v>UN</v>
          </cell>
          <cell r="D86">
            <v>2250</v>
          </cell>
        </row>
        <row r="87">
          <cell r="A87">
            <v>11152</v>
          </cell>
          <cell r="B87" t="str">
            <v>Fornecimento e instalação de ar condicionado tipo split wall 12.000 BTU's (evaporadora e condensadora) - contempla a mão de obra, suporte e tubulação até 3,0m</v>
          </cell>
          <cell r="C87" t="str">
            <v>UN</v>
          </cell>
          <cell r="D87">
            <v>2490</v>
          </cell>
        </row>
        <row r="88">
          <cell r="A88">
            <v>19</v>
          </cell>
          <cell r="B88" t="str">
            <v>Fornecimento e instalação de ar condicionado tipo split wall 18.000 BTU's (evaporadora e condensadora) - contempla a mão de obra, suporte e tubulação até 3,0m</v>
          </cell>
          <cell r="C88" t="str">
            <v>UN</v>
          </cell>
          <cell r="D88">
            <v>2678</v>
          </cell>
        </row>
        <row r="89">
          <cell r="A89">
            <v>11153</v>
          </cell>
          <cell r="B89" t="str">
            <v>Fornecimento e instalação de ar condicionado tipo split wall 30.000 BTU's (evaporadora e condensadora) - contempla a mão de obra, suporte e tubulação até 3,0m</v>
          </cell>
          <cell r="C89" t="str">
            <v>UN</v>
          </cell>
          <cell r="D89">
            <v>4180</v>
          </cell>
        </row>
        <row r="90">
          <cell r="A90">
            <v>11154</v>
          </cell>
          <cell r="B90" t="str">
            <v>Fornecimento e instalação de ar condicionado tipo split wall 36.000 BTU's (evaporadora e condensadora) - contempla a mão de obra, suporte e tubulação até 3,0m</v>
          </cell>
          <cell r="C90" t="str">
            <v>UN</v>
          </cell>
          <cell r="D90">
            <v>6983</v>
          </cell>
        </row>
        <row r="91">
          <cell r="A91">
            <v>2643</v>
          </cell>
          <cell r="B91" t="str">
            <v>Fita isolante de alta fusão 19 mm x 10 m</v>
          </cell>
          <cell r="C91" t="str">
            <v>UN</v>
          </cell>
          <cell r="D91">
            <v>11</v>
          </cell>
        </row>
        <row r="92">
          <cell r="A92">
            <v>3283</v>
          </cell>
          <cell r="B92" t="str">
            <v>Cabo de cobre PP Cordplast 3 x 2,5 mm2, 450/750v</v>
          </cell>
          <cell r="C92" t="str">
            <v>M</v>
          </cell>
          <cell r="D92">
            <v>3.15</v>
          </cell>
        </row>
        <row r="93">
          <cell r="A93">
            <v>4676</v>
          </cell>
          <cell r="B93" t="str">
            <v>Fita em aço 1/2" Fusimec ou similar</v>
          </cell>
          <cell r="C93" t="str">
            <v>M</v>
          </cell>
          <cell r="D93">
            <v>1.92</v>
          </cell>
        </row>
        <row r="94">
          <cell r="A94">
            <v>4683</v>
          </cell>
          <cell r="B94" t="str">
            <v>Parafuso de ferro zincado c/rosca 3/8 " x 1 1/2"</v>
          </cell>
          <cell r="C94" t="str">
            <v>UN</v>
          </cell>
          <cell r="D94">
            <v>0.45</v>
          </cell>
        </row>
        <row r="95">
          <cell r="A95">
            <v>5005</v>
          </cell>
          <cell r="B95" t="str">
            <v>Arruela lisa de aço galvanizada de Ø 1/4"</v>
          </cell>
          <cell r="C95" t="str">
            <v>UN</v>
          </cell>
          <cell r="D95">
            <v>0.03</v>
          </cell>
        </row>
        <row r="96">
          <cell r="A96">
            <v>5008</v>
          </cell>
          <cell r="B96" t="str">
            <v>Calha de isolamento elumaflex ou similar 28x25mm</v>
          </cell>
          <cell r="C96" t="str">
            <v>M</v>
          </cell>
          <cell r="D96">
            <v>1.95</v>
          </cell>
        </row>
        <row r="97">
          <cell r="A97">
            <v>10269</v>
          </cell>
          <cell r="B97" t="str">
            <v>GRELHA DE INSUFLAMENTO DUPLA COM REGISTRO 200 X 150MM</v>
          </cell>
          <cell r="C97" t="str">
            <v>UN</v>
          </cell>
          <cell r="D97">
            <v>80.569999999999993</v>
          </cell>
        </row>
        <row r="98">
          <cell r="A98">
            <v>7531</v>
          </cell>
          <cell r="B98" t="str">
            <v>Tomada dupla para lógica RJ45, 4"x2", embutir, completa, ref.0605, Fame ou similar</v>
          </cell>
          <cell r="C98" t="str">
            <v>UN</v>
          </cell>
          <cell r="D98">
            <v>44</v>
          </cell>
        </row>
        <row r="99">
          <cell r="A99">
            <v>2242</v>
          </cell>
          <cell r="B99" t="str">
            <v>TOMADA PARA LOGICA, RJ 45, COM PLACA</v>
          </cell>
          <cell r="C99" t="str">
            <v>UN</v>
          </cell>
          <cell r="D99">
            <v>23.48</v>
          </cell>
        </row>
        <row r="100">
          <cell r="A100">
            <v>8206</v>
          </cell>
          <cell r="B100" t="str">
            <v>BOX RETO 1"</v>
          </cell>
          <cell r="C100" t="str">
            <v>UN</v>
          </cell>
          <cell r="D100">
            <v>2.96</v>
          </cell>
        </row>
        <row r="101">
          <cell r="A101">
            <v>9889</v>
          </cell>
          <cell r="B101" t="str">
            <v>Forro de fibra mineral Armstrong Clean Room FL ou similar - fornecimento e instalação</v>
          </cell>
          <cell r="C101" t="str">
            <v>M2</v>
          </cell>
          <cell r="D101">
            <v>202.45</v>
          </cell>
        </row>
        <row r="102">
          <cell r="A102">
            <v>14</v>
          </cell>
          <cell r="B102" t="str">
            <v>POLIMENTO DE PISO DE ALTA RESISTÊNCIA</v>
          </cell>
          <cell r="C102" t="str">
            <v>M2</v>
          </cell>
          <cell r="D102">
            <v>15</v>
          </cell>
        </row>
        <row r="103">
          <cell r="A103">
            <v>1979</v>
          </cell>
          <cell r="B103" t="str">
            <v>RODAPÉ ALTA RESISTÊNCIA, h=10cm</v>
          </cell>
          <cell r="C103" t="str">
            <v>M</v>
          </cell>
          <cell r="D103">
            <v>17</v>
          </cell>
        </row>
        <row r="104">
          <cell r="A104">
            <v>9870</v>
          </cell>
          <cell r="B104" t="str">
            <v>SUPORTE TIPO U PARA ELETROCALHA 300X100MM (REF. MOPA OU SIMILAR).</v>
          </cell>
          <cell r="C104" t="str">
            <v>UN</v>
          </cell>
          <cell r="D104">
            <v>4.03</v>
          </cell>
        </row>
        <row r="105">
          <cell r="A105">
            <v>1089</v>
          </cell>
          <cell r="B105" t="str">
            <v>GUIA DE CABOS FECHADO 19" 1U</v>
          </cell>
          <cell r="C105" t="str">
            <v>UN</v>
          </cell>
          <cell r="D105">
            <v>18.41</v>
          </cell>
        </row>
        <row r="106">
          <cell r="A106">
            <v>6640</v>
          </cell>
          <cell r="B106" t="str">
            <v>PATCH CABLE (PATCH CORD AZUL) CATT.6 C/2,5M</v>
          </cell>
          <cell r="C106" t="str">
            <v>UN</v>
          </cell>
          <cell r="D106">
            <v>33.68</v>
          </cell>
        </row>
        <row r="107">
          <cell r="A107">
            <v>6766</v>
          </cell>
          <cell r="B107" t="str">
            <v>REGUA DE TOMADAS PARA RACK 19" COM 8 TOMADAS 2P+T</v>
          </cell>
          <cell r="C107" t="str">
            <v>UN</v>
          </cell>
          <cell r="D107">
            <v>18.45</v>
          </cell>
        </row>
        <row r="108">
          <cell r="A108">
            <v>7387</v>
          </cell>
          <cell r="B108" t="str">
            <v>BARRA DE APOIO PARA SANITÁRIOS DE DEFICIENTES FÍSICOS, DECA 2310 EBR, L=90 CM, OU SIMILAR</v>
          </cell>
          <cell r="C108" t="str">
            <v>UN</v>
          </cell>
          <cell r="D108">
            <v>439.13</v>
          </cell>
        </row>
        <row r="109">
          <cell r="A109">
            <v>9408</v>
          </cell>
          <cell r="B109" t="str">
            <v>BARRA DE APOIO EM AÇO INOX PARA LAVATÓRIO DECA REF. L510 OU SIMILAR</v>
          </cell>
          <cell r="C109" t="str">
            <v>UN</v>
          </cell>
          <cell r="D109">
            <v>328</v>
          </cell>
        </row>
        <row r="110">
          <cell r="A110">
            <v>10739</v>
          </cell>
          <cell r="B110" t="str">
            <v>Path cord UTP cat 5e rj-45 c/4,5m</v>
          </cell>
          <cell r="C110" t="str">
            <v>UN</v>
          </cell>
          <cell r="D110">
            <v>22.72</v>
          </cell>
        </row>
        <row r="111">
          <cell r="A111">
            <v>68</v>
          </cell>
          <cell r="B111" t="str">
            <v>REATERRO MANUAL DE VALAS COM ESPELHAMENTO E COMPACTAÇÃO UTILIZANDO COMPACTADOR PLACA VIBRATÓRIA, SEM CONTROLE DO GRAU DE COMPACTAÇÃO</v>
          </cell>
          <cell r="C111" t="str">
            <v>M3</v>
          </cell>
          <cell r="D111">
            <v>9.1999999999999993</v>
          </cell>
        </row>
        <row r="112">
          <cell r="A112">
            <v>95</v>
          </cell>
          <cell r="B112" t="str">
            <v>CONCRETO SIMPLES FABRICADO NA OBRA, FCK= 13,5 MPA, LANÇADO E ADENSADO</v>
          </cell>
          <cell r="C112" t="str">
            <v>M3</v>
          </cell>
          <cell r="D112">
            <v>347.46</v>
          </cell>
        </row>
        <row r="113">
          <cell r="A113">
            <v>115</v>
          </cell>
          <cell r="B113" t="str">
            <v>FORMA PLANA PARA ESTRUTURAS, EM COMPENSADO RESINADO DE 12MM, 02 USOS, INCLUSIVE ESCORAMENTO - REVISADA 07.2015</v>
          </cell>
          <cell r="C113" t="str">
            <v>M2</v>
          </cell>
          <cell r="D113">
            <v>79.97</v>
          </cell>
        </row>
        <row r="114">
          <cell r="A114">
            <v>140</v>
          </cell>
          <cell r="B114" t="str">
            <v>AÇO CA - 50 Ø 6,3 A 12,5MM. INCLUSIVE CORTE, DOBRAGEM, MONTAGEM E COLOCAÇÃO DE FERRAGENS NAS FORMAS, PARA SUPERESTRUTURAS E FUNDAÇÕES</v>
          </cell>
          <cell r="C114" t="str">
            <v>KG</v>
          </cell>
          <cell r="D114">
            <v>6.3</v>
          </cell>
        </row>
        <row r="115">
          <cell r="A115">
            <v>155</v>
          </cell>
          <cell r="B115" t="str">
            <v>ALVENARIA TIJOLO CERAMICO MACIÇO ( 4 X 9 X 17), ESP= 0,09M (SINGELA), COM ARGAMASSA TRAÇO T5 - 1:2:8 (CIMENTO/CAL/AREIA) COM JUNTA DE 2,0CM</v>
          </cell>
          <cell r="C115" t="str">
            <v>M2</v>
          </cell>
          <cell r="D115">
            <v>73.55</v>
          </cell>
        </row>
        <row r="116">
          <cell r="A116">
            <v>1964</v>
          </cell>
          <cell r="B116" t="str">
            <v>IMPERMEABILIZAÇÃO COM MANTA ASFALTICA 3MM, CLASSE 2, ESTRUDADA COM REFORÇO DE NÃO TECIDO DE POLIESTER, INCLUSIVE APLICAÇÃO DE 1 DEMÃO DE PRIMER E PROTEÇÃO MECANICA TRAÇO 1:3</v>
          </cell>
          <cell r="C116" t="str">
            <v>M2</v>
          </cell>
          <cell r="D116">
            <v>45.46</v>
          </cell>
        </row>
        <row r="117">
          <cell r="A117">
            <v>2497</v>
          </cell>
          <cell r="B117" t="str">
            <v>ESCAVAÇÃO MANUAL DE VALA OU CAVA  EM MATERIAL DE 1° CATEGORIA, PROFUNDIDADE ATÉ 1,50M</v>
          </cell>
          <cell r="C117" t="str">
            <v>M3</v>
          </cell>
          <cell r="D117">
            <v>34.92</v>
          </cell>
        </row>
        <row r="118">
          <cell r="A118">
            <v>2656</v>
          </cell>
          <cell r="B118" t="str">
            <v>LASTRO DE BRITA 1</v>
          </cell>
          <cell r="C118" t="str">
            <v>M3</v>
          </cell>
          <cell r="D118">
            <v>96.46</v>
          </cell>
        </row>
        <row r="119">
          <cell r="A119">
            <v>3310</v>
          </cell>
          <cell r="B119" t="str">
            <v>CHAPISCO EM PAREDE  COM ARGAMASSA TRAÇO T1 - 1:3 (CIMENTO/ AREIA) - REVISADO 08/2015</v>
          </cell>
          <cell r="C119" t="str">
            <v>M2</v>
          </cell>
          <cell r="D119">
            <v>4.45</v>
          </cell>
        </row>
        <row r="120">
          <cell r="A120">
            <v>3318</v>
          </cell>
          <cell r="B120" t="str">
            <v>REBOCO ESPECIAL DE PAREDE 2CM COM ARGAMASSA TRAÇO T3 - 1:3 CIMENTO/ AREIA/ VEDACIT</v>
          </cell>
          <cell r="C120" t="str">
            <v>M2</v>
          </cell>
          <cell r="D120">
            <v>25.6</v>
          </cell>
        </row>
        <row r="121">
          <cell r="A121">
            <v>81</v>
          </cell>
          <cell r="B121" t="str">
            <v>AÇO CA - 50 6,3 A 12,5 MM</v>
          </cell>
          <cell r="C121" t="str">
            <v>KG</v>
          </cell>
          <cell r="D121">
            <v>3.97</v>
          </cell>
        </row>
        <row r="122">
          <cell r="A122">
            <v>127</v>
          </cell>
          <cell r="B122" t="str">
            <v>CONCRETO SIMPLES USINADO FCK= 21MPA, BOMBEADO, LANÇADO E ADENSADO EM SUPERESTRUTURA</v>
          </cell>
          <cell r="C122" t="str">
            <v>M3</v>
          </cell>
          <cell r="D122">
            <v>283.76</v>
          </cell>
        </row>
        <row r="123">
          <cell r="A123">
            <v>11640</v>
          </cell>
          <cell r="B123" t="str">
            <v>FORMA PLANA PARA ESTRUTURAS, EM COMPENSADO PLASTIFICADO DE 10MM, 02 USOS, INCLUSIVE ESCORAMENTO - REVISADA 07.2015</v>
          </cell>
          <cell r="C123" t="str">
            <v>M2</v>
          </cell>
          <cell r="D123">
            <v>69.180000000000007</v>
          </cell>
        </row>
        <row r="124">
          <cell r="A124">
            <v>8753</v>
          </cell>
          <cell r="B124" t="str">
            <v>GRANITO CINZA CORUMBA POLIDO ESP=2CM</v>
          </cell>
          <cell r="C124" t="str">
            <v>M2</v>
          </cell>
          <cell r="D124">
            <v>205.66</v>
          </cell>
        </row>
        <row r="125">
          <cell r="A125">
            <v>2030</v>
          </cell>
          <cell r="B125" t="str">
            <v>SOLEIRA GRANITO POLIDO CINZA ANDORINHA 15 X 2CM</v>
          </cell>
          <cell r="C125" t="str">
            <v>M</v>
          </cell>
          <cell r="D125">
            <v>21.53</v>
          </cell>
        </row>
        <row r="126">
          <cell r="A126">
            <v>1906</v>
          </cell>
          <cell r="B126" t="str">
            <v>ARGAMASSA CIMENTO E AREIA TRAÇO T-4 (1:5) - 1 SACO CIMENTO 50KG/ 5 PADIOLAS AREIA DIM. 0,35Z 0,45 X 0,23M -  CONFECÇÃO MECANICA E TRANSPORTE</v>
          </cell>
          <cell r="C126" t="str">
            <v>M3</v>
          </cell>
          <cell r="D126">
            <v>275.27999999999997</v>
          </cell>
        </row>
        <row r="127">
          <cell r="A127">
            <v>2477</v>
          </cell>
          <cell r="B127" t="str">
            <v>RASGOS EM ALVENARIA PARA PASSAGEM DE TUBULAÇÃO DIÂM 1 1/4" A 2"</v>
          </cell>
          <cell r="C127" t="str">
            <v>M</v>
          </cell>
          <cell r="D127">
            <v>7.21</v>
          </cell>
        </row>
        <row r="128">
          <cell r="A128">
            <v>2484</v>
          </cell>
          <cell r="B128" t="str">
            <v>ENCHIMENTO DE RASGOS EM ALVENARIA E CONCRETO PARA TUBULAÇÃO DIÂM 1 1/4" A 2"</v>
          </cell>
          <cell r="C128" t="str">
            <v>M</v>
          </cell>
          <cell r="D128">
            <v>6.41</v>
          </cell>
        </row>
        <row r="129">
          <cell r="A129">
            <v>2478</v>
          </cell>
          <cell r="B129" t="str">
            <v>RASGOS EM ALVENARIA PARA PASSAGEM DE TUBULAÇÃO DIÂM 2 1/2" A 4"</v>
          </cell>
          <cell r="C129" t="str">
            <v>M</v>
          </cell>
          <cell r="D129">
            <v>6.83</v>
          </cell>
        </row>
        <row r="130">
          <cell r="A130">
            <v>2485</v>
          </cell>
          <cell r="B130" t="str">
            <v>ENCHIMENTO DE RASGOS EM ALVENARIA E CONCRETO PARA TUBULAÇÃO DIÂM 2 1/2" A 4"</v>
          </cell>
          <cell r="C130" t="str">
            <v>M</v>
          </cell>
          <cell r="D130">
            <v>9.74</v>
          </cell>
        </row>
        <row r="131">
          <cell r="A131">
            <v>1937</v>
          </cell>
          <cell r="B131" t="str">
            <v>REDUÇÃO EXCENTRICA PVC SANITARIO D= 100 X 50MM</v>
          </cell>
          <cell r="C131" t="str">
            <v>UN</v>
          </cell>
          <cell r="D131">
            <v>5.0199999999999996</v>
          </cell>
        </row>
        <row r="132">
          <cell r="A132">
            <v>8347</v>
          </cell>
          <cell r="B132" t="str">
            <v>ARRUELA LISA ZINCADA D= 1/4"</v>
          </cell>
          <cell r="C132" t="str">
            <v>UN</v>
          </cell>
          <cell r="D132">
            <v>0.09</v>
          </cell>
        </row>
        <row r="133">
          <cell r="A133">
            <v>3309</v>
          </cell>
          <cell r="B133" t="str">
            <v>ABRAÇADEIRA E, AÇO INOX, TIPO "D", 1"</v>
          </cell>
          <cell r="C133" t="str">
            <v>UN</v>
          </cell>
          <cell r="D133">
            <v>0.75</v>
          </cell>
        </row>
        <row r="134">
          <cell r="A134">
            <v>8212</v>
          </cell>
          <cell r="B134" t="str">
            <v>CHUMBADOR WALSYMA CB 314200 D= 1/4" X 2"</v>
          </cell>
          <cell r="C134" t="str">
            <v>UN</v>
          </cell>
          <cell r="D134">
            <v>2.4</v>
          </cell>
        </row>
        <row r="135">
          <cell r="A135">
            <v>11900</v>
          </cell>
          <cell r="B135" t="str">
            <v xml:space="preserve">PORCA EM ALUMÍNIO 1/4" </v>
          </cell>
          <cell r="C135" t="str">
            <v>UN</v>
          </cell>
          <cell r="D135">
            <v>0.1</v>
          </cell>
        </row>
        <row r="136">
          <cell r="A136">
            <v>2003</v>
          </cell>
          <cell r="B136" t="str">
            <v>SAÍDA HORIZONTAL PARA ELETRODUTO 3/4" (REF. VL 33 VALEMAM OU SIMILAR)</v>
          </cell>
          <cell r="C136" t="str">
            <v>UN</v>
          </cell>
          <cell r="D136">
            <v>2.5499999999999998</v>
          </cell>
        </row>
        <row r="137">
          <cell r="A137">
            <v>2001</v>
          </cell>
          <cell r="B137" t="str">
            <v>SAÍDA HORIZONTAL PARA ELETRODUTO 1" (REF. VL 33 VALEMAM OU SIMILAR)</v>
          </cell>
          <cell r="C137" t="str">
            <v>UN</v>
          </cell>
          <cell r="D137">
            <v>1.6</v>
          </cell>
        </row>
        <row r="138">
          <cell r="A138">
            <v>2234</v>
          </cell>
          <cell r="B138" t="str">
            <v>VERGALHÃO (TIRANTE) COM ROSCA TOTAL Ø 1/4" X 1000MM ( MARVITEC REF. 1431 OU SIMILAR)</v>
          </cell>
          <cell r="C138" t="str">
            <v>UN</v>
          </cell>
          <cell r="D138">
            <v>9.1999999999999993</v>
          </cell>
        </row>
        <row r="139">
          <cell r="A139">
            <v>1395</v>
          </cell>
          <cell r="B139" t="str">
            <v>LUMINÁRIA TUBULAR 2 X 20W (LUMIFLEX OU SIMILAR)</v>
          </cell>
          <cell r="C139" t="str">
            <v>UN</v>
          </cell>
          <cell r="D139">
            <v>45.8</v>
          </cell>
        </row>
        <row r="140">
          <cell r="A140">
            <v>1912</v>
          </cell>
          <cell r="B140" t="str">
            <v>REATOR ELETRÔNICO FATOR DE POTÊNCIA 0,95 PARA LÂMPADA FLUORESCENTE 2 X 20W</v>
          </cell>
          <cell r="C140" t="str">
            <v>UN</v>
          </cell>
          <cell r="D140">
            <v>13</v>
          </cell>
        </row>
        <row r="141">
          <cell r="A141">
            <v>469</v>
          </cell>
          <cell r="B141" t="str">
            <v>CAIXA DE PASSAGEM PVC 15 X 15 X 8CM PARA ELETRICA, TIPO AQUATIC OU SIMILAR</v>
          </cell>
          <cell r="C141" t="str">
            <v>UN</v>
          </cell>
          <cell r="D141">
            <v>13.8</v>
          </cell>
        </row>
        <row r="142">
          <cell r="A142">
            <v>3954</v>
          </cell>
          <cell r="B142" t="str">
            <v>TAMPA CEGA 3/4" PARA CONDULETE EM ALUMINIO FUNDIDO</v>
          </cell>
          <cell r="C142" t="str">
            <v>UN</v>
          </cell>
          <cell r="D142">
            <v>1.5</v>
          </cell>
        </row>
        <row r="143">
          <cell r="A143">
            <v>917</v>
          </cell>
          <cell r="B143" t="str">
            <v>TAMPA CEGA PARA CAIXA 4" X 2"</v>
          </cell>
          <cell r="C143" t="str">
            <v>UN</v>
          </cell>
          <cell r="D143">
            <v>1.1000000000000001</v>
          </cell>
        </row>
        <row r="144">
          <cell r="A144">
            <v>7543</v>
          </cell>
          <cell r="B144" t="str">
            <v>TAMPA CEGA EM PVC PARA CONDULETE 4" X 2"</v>
          </cell>
          <cell r="C144" t="str">
            <v>UN</v>
          </cell>
          <cell r="D144">
            <v>2.4</v>
          </cell>
        </row>
        <row r="145">
          <cell r="A145">
            <v>12191</v>
          </cell>
          <cell r="B145" t="str">
            <v>TOMADA DUPLA, DE EMBUTIR, PARA USO GERAL, 2P + T, ABNT, 20A, INCLUSIVE PLACA EM PVC</v>
          </cell>
          <cell r="C145" t="str">
            <v>UN</v>
          </cell>
          <cell r="D145">
            <v>11.61</v>
          </cell>
        </row>
        <row r="146">
          <cell r="A146">
            <v>12664</v>
          </cell>
          <cell r="B146" t="str">
            <v>ACIONADOR MANUAL (BOTOEIRA) "APERTE AQUI", P/ INSTAL. INCENDIO - ENDEREÇAVEL</v>
          </cell>
          <cell r="C146" t="str">
            <v>UN</v>
          </cell>
          <cell r="D146">
            <v>109.52</v>
          </cell>
        </row>
        <row r="147">
          <cell r="A147">
            <v>7743</v>
          </cell>
          <cell r="B147" t="str">
            <v>CAMPANHIA (ALARME) TIPO GONGO 4" VCC, P/INCENDIO, REF. GEVI GAMMA OU SIMILAR</v>
          </cell>
          <cell r="C147" t="str">
            <v>UN</v>
          </cell>
          <cell r="D147">
            <v>170.82</v>
          </cell>
        </row>
        <row r="148">
          <cell r="A148">
            <v>646</v>
          </cell>
          <cell r="B148" t="str">
            <v>CONDULETE TIPO "LL" DE 3/4" EM ALUMINIO FUNDIDO A PROVA DE TEMPO, GASES, VAPORES E PÓS</v>
          </cell>
          <cell r="C148" t="str">
            <v>UN</v>
          </cell>
          <cell r="D148">
            <v>5.85</v>
          </cell>
        </row>
        <row r="149">
          <cell r="A149">
            <v>12849</v>
          </cell>
          <cell r="B149" t="str">
            <v>DETECTOR DE TEMPERATURA TERMOVELOCIMETRO CONVENCIONAL, MODELO VR-T, MARCA VERIN OU SIMILAR</v>
          </cell>
          <cell r="C149" t="str">
            <v>UN</v>
          </cell>
          <cell r="D149">
            <v>57.79</v>
          </cell>
        </row>
        <row r="150">
          <cell r="A150">
            <v>10322</v>
          </cell>
          <cell r="B150" t="str">
            <v>CERTIFICAÇÃO DE REDE CABEAMENTO ESTRUTURADO (REF: OBRA SERGIPETEC)</v>
          </cell>
          <cell r="C150" t="str">
            <v>UN</v>
          </cell>
          <cell r="D150">
            <v>23.68</v>
          </cell>
        </row>
        <row r="151">
          <cell r="A151">
            <v>6762</v>
          </cell>
          <cell r="B151" t="str">
            <v>RACK FECHADO PISO 19" X 12U X 450MM</v>
          </cell>
          <cell r="C151" t="str">
            <v>UN</v>
          </cell>
          <cell r="D151">
            <v>537.9</v>
          </cell>
        </row>
        <row r="152">
          <cell r="A152">
            <v>3162</v>
          </cell>
          <cell r="B152" t="str">
            <v xml:space="preserve">CABO DE COBRE PP CORDPLAST 4 X 2,5 MM², 450/750V </v>
          </cell>
          <cell r="C152" t="str">
            <v>M</v>
          </cell>
          <cell r="D152">
            <v>4.2300000000000004</v>
          </cell>
        </row>
        <row r="153">
          <cell r="A153">
            <v>1704</v>
          </cell>
          <cell r="B153" t="str">
            <v>PASTA P/ SOLDAR</v>
          </cell>
          <cell r="C153" t="str">
            <v>KG</v>
          </cell>
          <cell r="D153">
            <v>7.58</v>
          </cell>
        </row>
        <row r="154">
          <cell r="A154">
            <v>2023</v>
          </cell>
          <cell r="B154" t="str">
            <v>SOLDA BRANCA PREPARADA 30/70</v>
          </cell>
          <cell r="C154" t="str">
            <v>KG</v>
          </cell>
          <cell r="D154">
            <v>20.079999999999998</v>
          </cell>
        </row>
        <row r="155">
          <cell r="A155">
            <v>7463</v>
          </cell>
          <cell r="B155" t="str">
            <v>TUBO DE COBRE FLEXIVEL D= 1/4" - 6,35MM, E= 1MM (0,123 KG/M)</v>
          </cell>
          <cell r="C155" t="str">
            <v>M</v>
          </cell>
          <cell r="D155">
            <v>8.94</v>
          </cell>
        </row>
        <row r="156">
          <cell r="A156">
            <v>7466</v>
          </cell>
          <cell r="B156" t="str">
            <v>TUBO DE COBRE FLEXIVEL D= 5/8" - 15,87MM, E= 1MM</v>
          </cell>
          <cell r="C156" t="str">
            <v>M</v>
          </cell>
          <cell r="D156">
            <v>18.48</v>
          </cell>
        </row>
        <row r="157">
          <cell r="A157">
            <v>11393</v>
          </cell>
          <cell r="B157" t="str">
            <v>ANEL VEDAÇÃO PVC, 100MM, PARA SAIDA VASO SANITARIO</v>
          </cell>
          <cell r="C157" t="str">
            <v>UN</v>
          </cell>
          <cell r="D157">
            <v>1.41</v>
          </cell>
        </row>
        <row r="158">
          <cell r="A158">
            <v>12838</v>
          </cell>
          <cell r="B158" t="str">
            <v>ALARME BANHEIRO PNE DEFICIENTE FISICO CONFORME NBR 9050 COM ACIONADOR</v>
          </cell>
          <cell r="C158" t="str">
            <v>UN</v>
          </cell>
          <cell r="D158">
            <v>460</v>
          </cell>
        </row>
        <row r="159">
          <cell r="A159">
            <v>11667</v>
          </cell>
          <cell r="B159" t="str">
            <v>BANCADA EM CHAPA INOX - 304, LISA, POLIDA OU ESCOVADA</v>
          </cell>
          <cell r="C159" t="str">
            <v>M2</v>
          </cell>
          <cell r="D159">
            <v>914.71</v>
          </cell>
        </row>
        <row r="160">
          <cell r="A160">
            <v>126</v>
          </cell>
          <cell r="B160" t="str">
            <v>CONCRETO SIMPLES FABRICADO NA OBRA, FCK=15 MPA, LANÇADO E ADENSADO</v>
          </cell>
          <cell r="C160" t="str">
            <v>M3</v>
          </cell>
          <cell r="D160">
            <v>355.44</v>
          </cell>
        </row>
        <row r="161">
          <cell r="A161">
            <v>141</v>
          </cell>
          <cell r="B161" t="str">
            <v>AÇO CA - 60 Ø 4,2 A 9,5 MM, INCLUSIVE CORTE, DOBRAGEM, MONTAGEM E COLOCAÇÃO DE FERRAGENS NAS FORMAS, PARA SUPERESTRUTURAS E FUNDAÇÕES</v>
          </cell>
          <cell r="C161" t="str">
            <v>KG</v>
          </cell>
          <cell r="D161">
            <v>6</v>
          </cell>
        </row>
        <row r="162">
          <cell r="A162">
            <v>2016</v>
          </cell>
          <cell r="B162" t="str">
            <v>SIFÃO PARA PIA DE COZINHA, DECA 1680, ACABAMENTO CROMADO 1 1/2 X 1 1/2 OU SIMILAR</v>
          </cell>
          <cell r="C162" t="str">
            <v>UN</v>
          </cell>
          <cell r="D162">
            <v>180</v>
          </cell>
        </row>
        <row r="163">
          <cell r="A163">
            <v>8166</v>
          </cell>
          <cell r="B163" t="str">
            <v>BANCADA EM CHAPA INOX - 304, DIMENSÕES 1,55 X 0,60M, C/01 CUBA 80X50X40CM, RODOPIA 10CM, POLIDA OU ESCOVADA</v>
          </cell>
          <cell r="C163" t="str">
            <v>UN</v>
          </cell>
          <cell r="D163">
            <v>1971.51</v>
          </cell>
        </row>
        <row r="164">
          <cell r="A164">
            <v>8222</v>
          </cell>
          <cell r="B164" t="str">
            <v>BANCADA EM CHAPA INOX - 304, DIMENSÕES 1,60 X 0,60M C/ 01 CUBA 50X40X25CM, RODOPIA 10CM, CONCRETADA, INCLUSIVE VALVULA E SIFÃO CROMADOS, EXCLUSIVE TORNEIRA</v>
          </cell>
          <cell r="C164" t="str">
            <v>UN</v>
          </cell>
          <cell r="D164">
            <v>2173.29</v>
          </cell>
        </row>
        <row r="165">
          <cell r="A165">
            <v>604</v>
          </cell>
          <cell r="B165" t="str">
            <v>CHUVEIRO TRADICIONAL CROMADO, DECA 1995 OU SIMILAR</v>
          </cell>
          <cell r="C165" t="str">
            <v>UN</v>
          </cell>
          <cell r="D165">
            <v>298.97000000000003</v>
          </cell>
        </row>
        <row r="166">
          <cell r="A166">
            <v>1965</v>
          </cell>
          <cell r="B166" t="str">
            <v>REGISTRO PRESSÃO 1/2" C/CANOPLA ACAB.CROM. SIMPLES, LINHA TARGA C40 - REF 1416, DECA OU SIMILAR</v>
          </cell>
          <cell r="C166" t="str">
            <v>UN</v>
          </cell>
          <cell r="D166">
            <v>43.77</v>
          </cell>
        </row>
        <row r="167">
          <cell r="A167">
            <v>10504</v>
          </cell>
          <cell r="B167" t="str">
            <v>CHUVEIRO E LAVA-OLHOS DE EMERGENCIA E BACIA EM AÇO INOX, DA MARCA ADAMO, REF 01486 OU SIMILAR</v>
          </cell>
          <cell r="C167" t="str">
            <v>UN</v>
          </cell>
          <cell r="D167">
            <v>1421.64</v>
          </cell>
        </row>
        <row r="168">
          <cell r="A168">
            <v>982</v>
          </cell>
          <cell r="B168" t="str">
            <v>FIXAÇÃO P/ LAVATORIO - PARAFUSOS (DECA- REF: SP-7 OU SIMILAR)</v>
          </cell>
          <cell r="C168" t="str">
            <v>CJ</v>
          </cell>
          <cell r="D168">
            <v>4.47</v>
          </cell>
        </row>
        <row r="169">
          <cell r="A169">
            <v>2384</v>
          </cell>
          <cell r="B169" t="str">
            <v>VALVULA DE ESCOAMENTO PARA LAVATORIO, DECA 1602C OU SIMILAR</v>
          </cell>
          <cell r="C169" t="str">
            <v>UN</v>
          </cell>
          <cell r="D169">
            <v>28.15</v>
          </cell>
        </row>
        <row r="170">
          <cell r="A170">
            <v>6969</v>
          </cell>
          <cell r="B170" t="str">
            <v>LAVATORIO LOUÇA, DE CANTO, LINHA IZY, REF. 10117, DECA OU SIMILAR</v>
          </cell>
          <cell r="C170" t="str">
            <v>UN</v>
          </cell>
          <cell r="D170">
            <v>124.9</v>
          </cell>
        </row>
        <row r="171">
          <cell r="A171">
            <v>7074</v>
          </cell>
          <cell r="B171" t="str">
            <v>PORTA-PAPEL TOALHA EM PLASTICO ABS COM ACRILICO, DA JSN, REF. N7 OU SIMILAR</v>
          </cell>
          <cell r="C171" t="str">
            <v>UN</v>
          </cell>
          <cell r="D171">
            <v>121.24</v>
          </cell>
        </row>
        <row r="172">
          <cell r="A172">
            <v>10090</v>
          </cell>
          <cell r="B172" t="str">
            <v>PRATELEIRA EM GRANITO CINZA ANDORINHA, ESP= 2CM</v>
          </cell>
          <cell r="C172" t="str">
            <v>M2</v>
          </cell>
          <cell r="D172">
            <v>192.96</v>
          </cell>
        </row>
        <row r="173">
          <cell r="A173">
            <v>7073</v>
          </cell>
          <cell r="B173" t="str">
            <v>SABONETEIRA EM PLÁSTICO ABS, PARA SABONETE LÍQUIDO, DA JNS, REF. J7 OU SIMILAR</v>
          </cell>
          <cell r="C173" t="str">
            <v>UN</v>
          </cell>
          <cell r="D173">
            <v>50.31</v>
          </cell>
        </row>
        <row r="174">
          <cell r="A174">
            <v>9341</v>
          </cell>
          <cell r="B174" t="str">
            <v>TANQUE EM CHAPA AÇO INOX - 304 # 0,8MM, DIMENSÕES 120 X 80 X 50MM POLIDO OU ESCOVADO</v>
          </cell>
          <cell r="C174" t="str">
            <v>UN</v>
          </cell>
          <cell r="D174">
            <v>191.98</v>
          </cell>
        </row>
        <row r="175">
          <cell r="A175">
            <v>7865</v>
          </cell>
          <cell r="B175" t="str">
            <v>PARAFUSO CABEÇA SEXTAVADA 1/2" X 6"</v>
          </cell>
          <cell r="C175" t="str">
            <v>UN</v>
          </cell>
          <cell r="D175">
            <v>3.73</v>
          </cell>
        </row>
        <row r="176">
          <cell r="A176">
            <v>4685</v>
          </cell>
          <cell r="B176" t="str">
            <v>Arruela p/ parafuso 3/8 "</v>
          </cell>
          <cell r="C176" t="str">
            <v>UN</v>
          </cell>
          <cell r="D176">
            <v>1.1000000000000001</v>
          </cell>
        </row>
        <row r="177">
          <cell r="A177">
            <v>11450</v>
          </cell>
          <cell r="B177" t="str">
            <v>TRILHO DIN 35mm</v>
          </cell>
          <cell r="C177" t="str">
            <v>M</v>
          </cell>
          <cell r="D177">
            <v>20.2</v>
          </cell>
        </row>
        <row r="178">
          <cell r="A178">
            <v>9067</v>
          </cell>
          <cell r="B178" t="str">
            <v>DISJUNTOR CAIXA MOLDADA 3Ø-200A</v>
          </cell>
          <cell r="C178" t="str">
            <v>PÇ</v>
          </cell>
          <cell r="D178">
            <v>550</v>
          </cell>
        </row>
        <row r="179">
          <cell r="A179">
            <v>9191</v>
          </cell>
          <cell r="B179" t="str">
            <v>DISJUNTOR CAIXA MOLDADA 3Ø-100A</v>
          </cell>
          <cell r="C179" t="str">
            <v>PÇ</v>
          </cell>
          <cell r="D179">
            <v>306.32</v>
          </cell>
        </row>
        <row r="180">
          <cell r="A180">
            <v>3697</v>
          </cell>
          <cell r="B180" t="str">
            <v>DISJUNTOR CAIXA MOLDADA 3Ø-32A</v>
          </cell>
          <cell r="C180" t="str">
            <v>PÇ</v>
          </cell>
          <cell r="D180">
            <v>40.799999999999997</v>
          </cell>
        </row>
        <row r="181">
          <cell r="A181">
            <v>3702</v>
          </cell>
          <cell r="B181" t="str">
            <v>DISJUNTOR CAIXA MOLDADA 3Ø-70A</v>
          </cell>
          <cell r="C181" t="str">
            <v>PÇ</v>
          </cell>
          <cell r="D181">
            <v>61.4</v>
          </cell>
        </row>
        <row r="182">
          <cell r="A182">
            <v>2532</v>
          </cell>
          <cell r="B182" t="str">
            <v>QUADRO DE EMBUTIR 100A PARA 36 DISJUNTORES - CEMAR OU EQUIVALENTE TÉCNICO</v>
          </cell>
          <cell r="C182" t="str">
            <v>PÇ</v>
          </cell>
          <cell r="D182">
            <v>382.71</v>
          </cell>
        </row>
        <row r="183">
          <cell r="A183">
            <v>3702</v>
          </cell>
          <cell r="B183" t="str">
            <v>DISJUNTOR 3Ø - 70A</v>
          </cell>
          <cell r="C183" t="str">
            <v>PÇ</v>
          </cell>
          <cell r="D183">
            <v>61.4</v>
          </cell>
        </row>
        <row r="184">
          <cell r="A184">
            <v>12478</v>
          </cell>
          <cell r="B184" t="str">
            <v>DISJUNTOR 2Ø - 32A</v>
          </cell>
          <cell r="C184" t="str">
            <v>PÇ</v>
          </cell>
          <cell r="D184">
            <v>73.63</v>
          </cell>
        </row>
        <row r="185">
          <cell r="A185">
            <v>829</v>
          </cell>
          <cell r="B185" t="str">
            <v>DISJUNTOR 3Ø - 100A</v>
          </cell>
          <cell r="C185" t="str">
            <v>PÇ</v>
          </cell>
          <cell r="D185">
            <v>318.89999999999998</v>
          </cell>
        </row>
        <row r="186">
          <cell r="A186">
            <v>3605</v>
          </cell>
          <cell r="B186" t="str">
            <v>DISJUNTOR 2Ø - 16A</v>
          </cell>
          <cell r="C186" t="str">
            <v>PÇ</v>
          </cell>
          <cell r="D186">
            <v>29.9</v>
          </cell>
        </row>
        <row r="187">
          <cell r="A187">
            <v>1769</v>
          </cell>
          <cell r="B187" t="str">
            <v>BATENTE EM MADEIRA DE LEI L=0,14M (CAIXÃO), PARA PORTAS DE 0,60 A 1,00M DE LARGURA, H= 2,20M, INCLUSO 02 JOGOS DE ALIZAR</v>
          </cell>
          <cell r="C187" t="str">
            <v>UN</v>
          </cell>
          <cell r="D187">
            <v>169.13</v>
          </cell>
        </row>
        <row r="188">
          <cell r="A188">
            <v>8957</v>
          </cell>
          <cell r="B188" t="str">
            <v>DOBRADIÇA DE FERRO CROMADO 3" X 2 1/2" COM ANEIS E PARAFUSOS</v>
          </cell>
          <cell r="C188" t="str">
            <v>UN</v>
          </cell>
          <cell r="D188">
            <v>21.31</v>
          </cell>
        </row>
        <row r="189">
          <cell r="A189">
            <v>8144</v>
          </cell>
          <cell r="B189" t="str">
            <v>PORTA EM MADEIRA COMPENSADA CANELA, LISA, SEMI-ÔCA- 60X210X3,5CM, COM VISOR 0,16M2, INCLUSIVE VIDRO 4MM</v>
          </cell>
          <cell r="C189" t="str">
            <v>UN</v>
          </cell>
          <cell r="D189">
            <v>172.07</v>
          </cell>
        </row>
        <row r="190">
          <cell r="A190">
            <v>1770</v>
          </cell>
          <cell r="B190" t="str">
            <v>BATENTE EM MADEIRA DE LEI L=0,14M (CAIXÃO), INCLUINDO 02 JOGOS DE ALIZAR</v>
          </cell>
          <cell r="C190" t="str">
            <v>M</v>
          </cell>
          <cell r="D190">
            <v>34.36</v>
          </cell>
        </row>
        <row r="191">
          <cell r="A191">
            <v>4721</v>
          </cell>
          <cell r="B191" t="str">
            <v>PEDRA BRITADA N.1 (9,5 A 19MM) POSTO PEDREIRA/FORNECEDOR, SEM FRETE</v>
          </cell>
          <cell r="C191" t="str">
            <v>M3</v>
          </cell>
          <cell r="D191">
            <v>62</v>
          </cell>
        </row>
        <row r="192">
          <cell r="A192">
            <v>12929</v>
          </cell>
          <cell r="B192" t="str">
            <v>PORTA CORTA FOGO, DUAS FOLHAS, ABRIR, CLASSE P90, DA DKS OU SIMILAR - INCLUSIVE BATENTE</v>
          </cell>
          <cell r="C192" t="str">
            <v>M2</v>
          </cell>
          <cell r="D192">
            <v>484.24</v>
          </cell>
        </row>
        <row r="193">
          <cell r="A193">
            <v>4427</v>
          </cell>
          <cell r="B193" t="str">
            <v>FORRO DE GESSO ACARTONADO, ACABAMENTO EM FILME PVC, PLACA 1250 X 600MM E PERFIL T, PADRÃO LINHO, MARCA MOD-LINE OU SIMILAR, INSTALADO</v>
          </cell>
          <cell r="C193" t="str">
            <v>M2</v>
          </cell>
          <cell r="D193">
            <v>65</v>
          </cell>
        </row>
        <row r="194">
          <cell r="A194">
            <v>475</v>
          </cell>
          <cell r="B194" t="str">
            <v>CAIXA SIFONADA QUADRADA, COM TRÊS ENTRADAS E UMA SAIDA, D= 100 X 100 X 50MM, REF° 63, ACABAMENTO BRANCO AKROS OU SIMILAR</v>
          </cell>
          <cell r="C194" t="str">
            <v>UN</v>
          </cell>
          <cell r="D194">
            <v>8.24</v>
          </cell>
        </row>
        <row r="195">
          <cell r="A195">
            <v>8118</v>
          </cell>
          <cell r="B195" t="str">
            <v>Isopor-eps f1, anti-chama, e= 25mm</v>
          </cell>
          <cell r="C195" t="str">
            <v>M2</v>
          </cell>
          <cell r="D195">
            <v>8.75</v>
          </cell>
        </row>
        <row r="196">
          <cell r="A196">
            <v>12795</v>
          </cell>
          <cell r="B196" t="str">
            <v xml:space="preserve">Porta em alumínio, cor N/P/B, tipo moldura-vidro, inclusive caixilho, dobradiças ou roldanas e fechadura, exclusive vidro 
</v>
          </cell>
          <cell r="C196" t="str">
            <v>M2</v>
          </cell>
          <cell r="D196">
            <v>245</v>
          </cell>
        </row>
        <row r="197">
          <cell r="A197">
            <v>10418</v>
          </cell>
          <cell r="B197" t="str">
            <v>Fecho eletromagnetico HDL mod.FEC-91LA, espelho longo trinco ajustável, p/embutir no batente, p/portas madeira ou metal</v>
          </cell>
          <cell r="C197" t="str">
            <v>UND</v>
          </cell>
          <cell r="D197">
            <v>44.06</v>
          </cell>
        </row>
        <row r="198">
          <cell r="A198">
            <v>11059</v>
          </cell>
          <cell r="B198" t="str">
            <v>Caixa de derivação para canaleta metálica articulada, da Valemam</v>
          </cell>
          <cell r="C198" t="str">
            <v>UND</v>
          </cell>
          <cell r="D198">
            <v>29.32</v>
          </cell>
        </row>
        <row r="199">
          <cell r="A199">
            <v>4675</v>
          </cell>
          <cell r="B199" t="str">
            <v>Lâmpada fluorescente eletronica PL 15W / 127v (compacta integrada)</v>
          </cell>
          <cell r="C199" t="str">
            <v>UND</v>
          </cell>
          <cell r="D199">
            <v>7.3</v>
          </cell>
        </row>
        <row r="200">
          <cell r="A200">
            <v>11851</v>
          </cell>
          <cell r="B200" t="str">
            <v>Arandela de uso interno, em alumínio, com difusor em vidro fosco, branca ou preta, ref. AD-104, da Aladin ou similar</v>
          </cell>
          <cell r="C200" t="str">
            <v>UND</v>
          </cell>
          <cell r="D200">
            <v>62.92</v>
          </cell>
        </row>
        <row r="201">
          <cell r="A201">
            <v>10645</v>
          </cell>
          <cell r="B201" t="str">
            <v>Projetor de LED, 101W, em ligas de aluminio, lentes em policarbonato, com tensão de entrada entre 90 até 305VCA, classe de proteção IP67, ang.feixe 45°/80°,temp de cor 5000K, IRC&gt;70%, v.útil 50.000 horas, linha Pro-Light da Ledstar-Unicoba ou similar</v>
          </cell>
          <cell r="C201" t="str">
            <v>UND</v>
          </cell>
          <cell r="D201">
            <v>1202.47</v>
          </cell>
        </row>
        <row r="202">
          <cell r="A202">
            <v>6698</v>
          </cell>
          <cell r="B202" t="str">
            <v>Técnico em informática</v>
          </cell>
          <cell r="C202" t="str">
            <v>h</v>
          </cell>
          <cell r="D202">
            <v>10.4</v>
          </cell>
        </row>
        <row r="203">
          <cell r="A203">
            <v>9112</v>
          </cell>
          <cell r="B203" t="str">
            <v>DVR - 16 canais</v>
          </cell>
          <cell r="C203" t="str">
            <v>UND</v>
          </cell>
          <cell r="D203">
            <v>2478.7199999999998</v>
          </cell>
        </row>
        <row r="204">
          <cell r="A204">
            <v>3895</v>
          </cell>
          <cell r="B204" t="str">
            <v>CONDULETE TIPO "C" DE 2" EM ALUMINIO FUNDIDO A PROVA DE TEMPO, GASES, VAPORES E PÓS</v>
          </cell>
          <cell r="C204" t="str">
            <v>UND</v>
          </cell>
          <cell r="D204">
            <v>29.5</v>
          </cell>
        </row>
        <row r="205">
          <cell r="A205">
            <v>3304</v>
          </cell>
          <cell r="B205" t="str">
            <v>PRENSA CABO DE 3/4"</v>
          </cell>
          <cell r="C205" t="str">
            <v>UND</v>
          </cell>
          <cell r="D205">
            <v>1.89</v>
          </cell>
        </row>
        <row r="206">
          <cell r="A206">
            <v>12699</v>
          </cell>
          <cell r="B206" t="str">
            <v xml:space="preserve"> Luminária de emergência, de sobrepor, tipo balizamento com bloco autônomo, com autonomia de 3h, modelo LLE 1106-1DFB, da KBR ou similar</v>
          </cell>
          <cell r="C206" t="str">
            <v>UND</v>
          </cell>
          <cell r="D206">
            <v>165.21</v>
          </cell>
        </row>
        <row r="207">
          <cell r="A207">
            <v>12700</v>
          </cell>
          <cell r="B207" t="str">
            <v>Luminária de emergência, de sobrepor, tipo balizamento com bloco autônomo, com autonomia de 3h, modelo LLE 1106-1DFB, da KBR ou similar</v>
          </cell>
          <cell r="C207" t="str">
            <v>UND</v>
          </cell>
          <cell r="D207">
            <v>115.76</v>
          </cell>
        </row>
        <row r="208">
          <cell r="A208">
            <v>11143</v>
          </cell>
          <cell r="B208" t="str">
            <v>Placa de sinalização em acrílico, dimensões 0.12 x 0.12 m, e=2mm</v>
          </cell>
          <cell r="C208" t="str">
            <v>un</v>
          </cell>
          <cell r="D208">
            <v>14.49</v>
          </cell>
        </row>
        <row r="210">
          <cell r="A210">
            <v>264</v>
          </cell>
          <cell r="B210" t="str">
            <v>Base decorativa para extintores</v>
          </cell>
          <cell r="C210" t="str">
            <v>un</v>
          </cell>
          <cell r="D210">
            <v>41.67</v>
          </cell>
        </row>
        <row r="211">
          <cell r="A211">
            <v>9475</v>
          </cell>
          <cell r="B211" t="str">
            <v>Adesivo indicativo de saída de fluxo de fuga, impresso no sistema digital refletivo</v>
          </cell>
          <cell r="C211" t="str">
            <v>M2</v>
          </cell>
          <cell r="D211">
            <v>311.08999999999997</v>
          </cell>
        </row>
        <row r="212">
          <cell r="A212">
            <v>125</v>
          </cell>
          <cell r="B212" t="str">
            <v>CONCRETO SIMPLES FCK= 15 MPA (B1/B2), FABRICADO NA OBRA, SEM LANÇAMENTO E ADENSAMENTO</v>
          </cell>
          <cell r="C212" t="str">
            <v>M3</v>
          </cell>
          <cell r="D212">
            <v>323.27</v>
          </cell>
        </row>
        <row r="213">
          <cell r="A213">
            <v>2231</v>
          </cell>
          <cell r="B213" t="str">
            <v>TINTA PVS LATEX PARA EXTERIOR - CORALMUR BRANCO GELO</v>
          </cell>
          <cell r="C213" t="str">
            <v>L</v>
          </cell>
          <cell r="D213">
            <v>15.55</v>
          </cell>
        </row>
        <row r="214">
          <cell r="A214">
            <v>1602</v>
          </cell>
          <cell r="B214" t="str">
            <v>MASSA ACRILICA</v>
          </cell>
          <cell r="C214" t="str">
            <v>L</v>
          </cell>
          <cell r="D214">
            <v>3.63</v>
          </cell>
        </row>
        <row r="215">
          <cell r="A215">
            <v>10053</v>
          </cell>
          <cell r="B215" t="str">
            <v>TORNEIRA DE MESA COM FECHAMENTO AUTOMATICO, LINHA DECAMATIC ECO, REF.1173.C, DECA OU SIMILAR</v>
          </cell>
          <cell r="C215" t="str">
            <v>UN</v>
          </cell>
          <cell r="D215">
            <v>244.5</v>
          </cell>
        </row>
        <row r="216">
          <cell r="A216">
            <v>2394</v>
          </cell>
          <cell r="B216" t="str">
            <v>VALVULA DESCARGA, HYDRA MAX, REF.2550, 1 1/4", ACABAMENTO CROMADO (DECA OU SIMILAR)</v>
          </cell>
          <cell r="C216" t="str">
            <v xml:space="preserve">UN </v>
          </cell>
          <cell r="D216">
            <v>159</v>
          </cell>
        </row>
        <row r="217">
          <cell r="A217">
            <v>7227</v>
          </cell>
          <cell r="B217" t="str">
            <v>TUBO DE BORRACHA ELASTOMÉRICA ARMAFLEX M-42 Ø 1.1/4"</v>
          </cell>
          <cell r="C217" t="str">
            <v>M</v>
          </cell>
          <cell r="D217">
            <v>16.079999999999998</v>
          </cell>
        </row>
        <row r="218">
          <cell r="A218">
            <v>7225</v>
          </cell>
          <cell r="B218" t="str">
            <v>TUBO DE BORRACHA ELASTOMÉRICA ARMAFLEX M-28 Ø 3/4"</v>
          </cell>
          <cell r="C218" t="str">
            <v>M</v>
          </cell>
          <cell r="D218">
            <v>12.44</v>
          </cell>
        </row>
        <row r="219">
          <cell r="A219">
            <v>7226</v>
          </cell>
          <cell r="B219" t="str">
            <v>TUBO DE BORRACHA ELASTOMÉRICA ARMAFLEX M-35 Ø 1"</v>
          </cell>
          <cell r="C219" t="str">
            <v>M</v>
          </cell>
          <cell r="D219">
            <v>13.81</v>
          </cell>
        </row>
        <row r="220">
          <cell r="A220">
            <v>12732</v>
          </cell>
          <cell r="B220" t="str">
            <v xml:space="preserve">GUARDA CORPO E CORRIMÃO EM TUBO FERRO GALVANIZADO, ALT= 1,10M, COM BARRAS VERTICAIS A CADA 11CM (3/4") E BARRAS HORIZONTAIS ( SUPERIOR, INTERMEDIÁRIAS (DUAS) E INFERIOR) DE 1.1/2", INCLUSIVE CURVA DE AÇO </v>
          </cell>
          <cell r="C220" t="str">
            <v>M</v>
          </cell>
          <cell r="D220">
            <v>220</v>
          </cell>
        </row>
        <row r="221">
          <cell r="A221">
            <v>3782</v>
          </cell>
          <cell r="B221" t="str">
            <v>CONCRETO SIMPLES FABRICADO MA OBRA, FCK= 10 MPA, LANÇADO E ADENSADO</v>
          </cell>
          <cell r="C221" t="str">
            <v>M3</v>
          </cell>
          <cell r="D221">
            <v>301.77</v>
          </cell>
        </row>
        <row r="222">
          <cell r="A222">
            <v>8183</v>
          </cell>
          <cell r="B222" t="str">
            <v>BANCADA EM CHAPA INOX- 304, DIMENSÕES 2,70 X 0,60MM COM 01 CUBA DE 40X50X25CM, RODOPIA 10CM, POLIDA OU ESCOVADA</v>
          </cell>
          <cell r="C222" t="str">
            <v>UN</v>
          </cell>
          <cell r="D222">
            <v>3509.4</v>
          </cell>
        </row>
        <row r="223">
          <cell r="A223">
            <v>3588</v>
          </cell>
          <cell r="B223" t="str">
            <v>LIXEIRA EM AÇO INOX COM ARO, BRINOX, REF 3033/203, D=25CM, H=46CM, CAPACIDADE=21,20L OU SIMILAR</v>
          </cell>
          <cell r="C223" t="str">
            <v>UN</v>
          </cell>
          <cell r="D223">
            <v>193.2</v>
          </cell>
        </row>
        <row r="224">
          <cell r="A224">
            <v>9761</v>
          </cell>
          <cell r="B224" t="str">
            <v>TOMARA EMBUTIR 3P + T, TIPO INDUSTRIAL, 32A, 22/240 REF: N-4249, COR AZUL, MARCA STECK OU SIMILAR</v>
          </cell>
          <cell r="C224" t="str">
            <v>UN</v>
          </cell>
          <cell r="D224">
            <v>27.55</v>
          </cell>
        </row>
        <row r="225">
          <cell r="A225">
            <v>10762</v>
          </cell>
          <cell r="B225" t="str">
            <v>LUMINARIA DE SOBREPOR COM ALETAS, PARA LÂMPADA FLUORESCENTE, 2 X 32W, REF. LSE, DA LUMILUZ OU SIMILAR</v>
          </cell>
          <cell r="C225" t="str">
            <v>UN</v>
          </cell>
          <cell r="D225">
            <v>153.58000000000001</v>
          </cell>
        </row>
        <row r="226">
          <cell r="A226">
            <v>38778</v>
          </cell>
          <cell r="B226" t="str">
            <v>LAMPADA FLUORESCENTE TUBULAR T8 DE 16/18W, BIVOLT</v>
          </cell>
          <cell r="C226" t="str">
            <v>UN</v>
          </cell>
          <cell r="D226">
            <v>4.95</v>
          </cell>
        </row>
        <row r="227">
          <cell r="A227">
            <v>1121</v>
          </cell>
          <cell r="B227" t="str">
            <v>INTERRUPTOR 03 SEÇÕES SIMPLES DE EMBUTIR COM PLACA</v>
          </cell>
          <cell r="C227" t="str">
            <v>UN</v>
          </cell>
          <cell r="D227">
            <v>3</v>
          </cell>
        </row>
        <row r="228">
          <cell r="A228">
            <v>10142</v>
          </cell>
          <cell r="B228" t="str">
            <v>JOELHO 45 GRAUS DE PVC RIGIDO, SERIE R, DIAM=50MM</v>
          </cell>
          <cell r="C228" t="str">
            <v>UN</v>
          </cell>
          <cell r="D228">
            <v>3.16</v>
          </cell>
        </row>
        <row r="229">
          <cell r="A229">
            <v>9464</v>
          </cell>
          <cell r="B229" t="str">
            <v>DUCHA MANUAL COM REGISTRO, LINHA ASPEN, EF. 1984 C35 ACT, DA DECA OU SIMILAR</v>
          </cell>
          <cell r="C229" t="str">
            <v>UN</v>
          </cell>
          <cell r="D229">
            <v>179.91</v>
          </cell>
        </row>
        <row r="230">
          <cell r="A230">
            <v>377</v>
          </cell>
          <cell r="B230" t="str">
            <v>ASSENTO SANITÁRIO DE PLÁSTICO, TIPO CONVENCIONAL</v>
          </cell>
          <cell r="C230" t="str">
            <v>UN</v>
          </cell>
          <cell r="D230">
            <v>23</v>
          </cell>
        </row>
        <row r="231">
          <cell r="A231">
            <v>3685</v>
          </cell>
          <cell r="B231" t="str">
            <v>DISJUNTOR 2Ø- 25A A 10KA</v>
          </cell>
          <cell r="C231" t="str">
            <v>PÇ</v>
          </cell>
          <cell r="D231">
            <v>26.1</v>
          </cell>
        </row>
        <row r="232">
          <cell r="A232">
            <v>3694</v>
          </cell>
          <cell r="B232" t="str">
            <v>DISJUNTOR 3Ø- 16A A 10KA</v>
          </cell>
          <cell r="C232" t="str">
            <v>PÇ</v>
          </cell>
          <cell r="D232">
            <v>40.799999999999997</v>
          </cell>
        </row>
        <row r="233">
          <cell r="A233">
            <v>12480</v>
          </cell>
          <cell r="B233" t="str">
            <v>DISJUNTOR  3Ø- 70A A 10KA</v>
          </cell>
          <cell r="C233" t="str">
            <v>PÇ</v>
          </cell>
          <cell r="D233">
            <v>246.98</v>
          </cell>
        </row>
        <row r="234">
          <cell r="A234">
            <v>4908</v>
          </cell>
          <cell r="B234" t="str">
            <v>QUADRO DE EMBUTIR 225A PARA 56 DISJUNTORES - IP-54- CEMAR OU EQUIVALENTE TÉCNICO</v>
          </cell>
          <cell r="C234" t="str">
            <v>PÇ</v>
          </cell>
          <cell r="D234">
            <v>1199</v>
          </cell>
        </row>
        <row r="235">
          <cell r="A235">
            <v>7943</v>
          </cell>
          <cell r="B235" t="str">
            <v>DISJUNTOR DR 2P-25A A 10KA</v>
          </cell>
          <cell r="C235" t="str">
            <v>PÇ</v>
          </cell>
          <cell r="D235">
            <v>92.9</v>
          </cell>
        </row>
        <row r="236">
          <cell r="A236">
            <v>3749</v>
          </cell>
          <cell r="B236" t="str">
            <v>DISJUNTOR DR 2P-40A A 10KA</v>
          </cell>
          <cell r="C236" t="str">
            <v>PÇ</v>
          </cell>
          <cell r="D236">
            <v>93.2</v>
          </cell>
        </row>
        <row r="237">
          <cell r="A237">
            <v>9324</v>
          </cell>
          <cell r="B237" t="str">
            <v>DISJUNTOR TERMOMAGNÉTICO TRIPOLAR 150A COM CAIXA MOLDADA 10KA</v>
          </cell>
          <cell r="C237" t="str">
            <v>UN</v>
          </cell>
          <cell r="D237">
            <v>454.4</v>
          </cell>
        </row>
        <row r="238">
          <cell r="A238">
            <v>85</v>
          </cell>
          <cell r="B238" t="str">
            <v>FORMA PLANA PARA FUNDAÇÕES, EM COMPENSADO RESINADO 12MM, 03 USOS</v>
          </cell>
          <cell r="C238" t="str">
            <v>M2</v>
          </cell>
          <cell r="D238">
            <v>56.85</v>
          </cell>
        </row>
        <row r="239">
          <cell r="A239">
            <v>1908</v>
          </cell>
          <cell r="B239" t="str">
            <v>REBOCO OU EMBOÇO EXTERNO, DE PAREDE, COM ARGAMASSA TRAÇO T5- 1:2:8 (CIMENTO/CAL/AREIA) ESPESSURA 2,0CM</v>
          </cell>
          <cell r="C239" t="str">
            <v>M2</v>
          </cell>
          <cell r="D239">
            <v>23.37</v>
          </cell>
        </row>
        <row r="240">
          <cell r="A240">
            <v>310</v>
          </cell>
          <cell r="B240" t="str">
            <v>BRITA 3 (25,0 A 50,0) - INCLUSO FRETE</v>
          </cell>
          <cell r="C240" t="str">
            <v>M3</v>
          </cell>
          <cell r="D240">
            <v>88.89</v>
          </cell>
        </row>
        <row r="241">
          <cell r="A241">
            <v>26</v>
          </cell>
          <cell r="B241" t="str">
            <v>COLETA E CARGA MANUAIS DE ENTULHO</v>
          </cell>
          <cell r="C241" t="str">
            <v>M3</v>
          </cell>
          <cell r="D241">
            <v>11.62</v>
          </cell>
        </row>
        <row r="242">
          <cell r="A242">
            <v>72</v>
          </cell>
          <cell r="B242" t="str">
            <v>REATERRO MANUAL DE VALAS, COM COMPACTAÇÃO UTILIZANDO SÊPO, SEM CONTROLE DO GRAU DE COMPACTAÇÃO</v>
          </cell>
          <cell r="C242" t="str">
            <v>M3</v>
          </cell>
          <cell r="D242">
            <v>23.27</v>
          </cell>
        </row>
        <row r="243">
          <cell r="A243">
            <v>110</v>
          </cell>
          <cell r="B243" t="str">
            <v>FORMA PLANA PARA ESTRUTURAS, EM COMPENSADO RESINADO DE 12MM, 01 USO, INCLUSIVE ESCORAMENTO - REVISADA 07.2015</v>
          </cell>
          <cell r="C243" t="str">
            <v>M2</v>
          </cell>
          <cell r="D243">
            <v>117.26</v>
          </cell>
        </row>
        <row r="244">
          <cell r="A244">
            <v>1528</v>
          </cell>
          <cell r="B244" t="str">
            <v>TUBO PVC RIGIDO SOLDAVEL PONTA E BOLSA P/ESGOTO PREDIAL, D=150MM</v>
          </cell>
          <cell r="C244" t="str">
            <v>M</v>
          </cell>
          <cell r="D244">
            <v>40.6</v>
          </cell>
        </row>
        <row r="245">
          <cell r="A245">
            <v>2660</v>
          </cell>
          <cell r="B245" t="str">
            <v>APILOAMENTO MANUAL DE FUNDO DE VALA</v>
          </cell>
          <cell r="C245" t="str">
            <v>M2</v>
          </cell>
          <cell r="D245">
            <v>17.48</v>
          </cell>
        </row>
        <row r="246">
          <cell r="A246">
            <v>3314</v>
          </cell>
          <cell r="B246" t="str">
            <v>REBOCO OU EMBOÇO INTERNO, DE PAREDE, COM ARGAMASSA TRAÇO T6- 1:2:10 (CIMENTO/CAL/AREIA), ESPESSURA 1,5CM</v>
          </cell>
          <cell r="C246" t="str">
            <v>M2</v>
          </cell>
          <cell r="D246">
            <v>21.06</v>
          </cell>
        </row>
        <row r="247">
          <cell r="A247">
            <v>3346</v>
          </cell>
          <cell r="B247" t="str">
            <v>CONCRETO SIMPLES USINADO FCK=30MPA, BOMBEADO, LANÇADO E ADENSADO EM SUPERESTRUTURA</v>
          </cell>
          <cell r="C247" t="str">
            <v>M3</v>
          </cell>
          <cell r="D247">
            <v>302.76</v>
          </cell>
        </row>
        <row r="248">
          <cell r="A248">
            <v>9276</v>
          </cell>
          <cell r="B248" t="str">
            <v>ABRAÇADEIRA EM FERRO GALVANIZADO DN 150MM</v>
          </cell>
          <cell r="C248" t="str">
            <v>UN</v>
          </cell>
          <cell r="D248">
            <v>32.229999999999997</v>
          </cell>
        </row>
        <row r="249">
          <cell r="A249">
            <v>9382</v>
          </cell>
          <cell r="B249" t="str">
            <v>ALVENARIA BLOCO CONCRETO VEDAÇÃO 14X19X39CM, E=0,14M, COM ARGAMASSA TRAÇO T5 1:2:8 (CIMENTO/CAL/AREIA)</v>
          </cell>
          <cell r="C249" t="str">
            <v>M2</v>
          </cell>
          <cell r="D249">
            <v>51.02</v>
          </cell>
        </row>
        <row r="250">
          <cell r="A250">
            <v>9948</v>
          </cell>
          <cell r="B250" t="str">
            <v>TAMPA DE CONCRETO ARMADO, DIMENSÕES: 0,60 X 0,80M X 0,05M</v>
          </cell>
          <cell r="C250" t="str">
            <v>UN</v>
          </cell>
          <cell r="D250">
            <v>30.86</v>
          </cell>
        </row>
        <row r="251">
          <cell r="A251">
            <v>2898</v>
          </cell>
          <cell r="B251" t="str">
            <v>TUBO DE LIGAÇÃO EM PVC, COM ANEL EXPANSOR PARA VASO SANITARIO, ACABAMENTO CROMADO, DECA 1968C OU SIMILAR</v>
          </cell>
          <cell r="C251" t="str">
            <v>UN</v>
          </cell>
          <cell r="D251">
            <v>62.95</v>
          </cell>
        </row>
        <row r="252">
          <cell r="A252">
            <v>12965</v>
          </cell>
          <cell r="B252" t="str">
            <v>BARRA DE APOIO PARA DEFICIENTES EM AÇO INOX L=80CM, Ø1 1/2"</v>
          </cell>
          <cell r="C252" t="str">
            <v>UN</v>
          </cell>
          <cell r="D252">
            <v>325.16000000000003</v>
          </cell>
        </row>
        <row r="253">
          <cell r="A253">
            <v>9402</v>
          </cell>
          <cell r="B253" t="str">
            <v xml:space="preserve"> Barra de apoio, reta, fixa, em aço inox, l=70cm, d=1 1/2", Jackwal ou similar</v>
          </cell>
          <cell r="C253" t="str">
            <v>UN</v>
          </cell>
          <cell r="D253">
            <v>178</v>
          </cell>
        </row>
        <row r="254">
          <cell r="A254">
            <v>706</v>
          </cell>
          <cell r="B254" t="str">
            <v>CRUZETA DE PVC RIGIDO SOLDAVEL, MARROM, DIAM= 25MM</v>
          </cell>
          <cell r="C254" t="str">
            <v>UN</v>
          </cell>
          <cell r="D254">
            <v>3.83</v>
          </cell>
        </row>
        <row r="255">
          <cell r="A255">
            <v>2481</v>
          </cell>
          <cell r="B255" t="str">
            <v>EXECUÇÃO DE RASGOS EM ALVENARIA PARA PASSAGEM DE TUBULAÇÃO</v>
          </cell>
          <cell r="C255" t="str">
            <v>M</v>
          </cell>
          <cell r="D255">
            <v>1.74</v>
          </cell>
        </row>
        <row r="256">
          <cell r="A256">
            <v>4814</v>
          </cell>
          <cell r="B256" t="str">
            <v>CHAPA DE AÇO GROSSA PRETA 3/8" (9,53MM) 74,48 KG/M2</v>
          </cell>
          <cell r="C256" t="str">
            <v>KG</v>
          </cell>
          <cell r="D256">
            <v>4.79</v>
          </cell>
        </row>
        <row r="257">
          <cell r="A257">
            <v>5014</v>
          </cell>
          <cell r="B257" t="str">
            <v>PARAFUSO COM PORCA E ARRUELA 3/8"</v>
          </cell>
          <cell r="C257" t="str">
            <v>UN</v>
          </cell>
          <cell r="D257">
            <v>1.47</v>
          </cell>
        </row>
        <row r="258">
          <cell r="A258">
            <v>2176</v>
          </cell>
          <cell r="B258" t="str">
            <v>TELA DE AÇO GALVANIZADO, FIO 12BWG, MALHA 2", LOSANGULAR, SEM REVESTIMENTO</v>
          </cell>
          <cell r="C258" t="str">
            <v>M2</v>
          </cell>
          <cell r="D258">
            <v>20.9</v>
          </cell>
        </row>
        <row r="259">
          <cell r="A259">
            <v>2313</v>
          </cell>
          <cell r="B259" t="str">
            <v>TUBO DE AÇO GALVANIZADO LEVE C/ COSTURA C/ ROSCA BSP Ø= 60,30MM (2"), E= 2,53MM, I= 6000MM NBR 5580</v>
          </cell>
          <cell r="C259" t="str">
            <v>M</v>
          </cell>
          <cell r="D259">
            <v>24.75</v>
          </cell>
        </row>
        <row r="260">
          <cell r="A260">
            <v>2315</v>
          </cell>
          <cell r="B260" t="str">
            <v>Tubo de aço galvanizado leve c/ costura c/ rosca BSP Ø = 26,9mm ( 3/4"), e = 2,25mm, l = 6000mm NBR 5580</v>
          </cell>
          <cell r="C260" t="str">
            <v>M</v>
          </cell>
          <cell r="D260">
            <v>11.8</v>
          </cell>
        </row>
        <row r="261">
          <cell r="A261">
            <v>7871</v>
          </cell>
          <cell r="B261" t="str">
            <v>PARAFUSO CABEÇA SEXTAVADA 1/2" X 7"</v>
          </cell>
          <cell r="C261" t="str">
            <v>CJ</v>
          </cell>
          <cell r="D261">
            <v>4.3099999999999996</v>
          </cell>
        </row>
        <row r="262">
          <cell r="A262">
            <v>3784</v>
          </cell>
          <cell r="B262" t="str">
            <v>PORCA SEXTAVADA 1/2"</v>
          </cell>
          <cell r="C262" t="str">
            <v>UN</v>
          </cell>
          <cell r="D262">
            <v>0.2</v>
          </cell>
        </row>
        <row r="263">
          <cell r="A263">
            <v>11700</v>
          </cell>
          <cell r="B263" t="str">
            <v>PORCA 1/2"</v>
          </cell>
          <cell r="C263" t="str">
            <v>UN</v>
          </cell>
          <cell r="D263">
            <v>3.3</v>
          </cell>
        </row>
        <row r="264">
          <cell r="A264">
            <v>54</v>
          </cell>
          <cell r="B264" t="str">
            <v>Barracão para escritório de obra porte médio s=43,56m2 com materiais novos</v>
          </cell>
          <cell r="C264" t="str">
            <v>UN</v>
          </cell>
          <cell r="D264">
            <v>13163.9</v>
          </cell>
        </row>
        <row r="265">
          <cell r="A265">
            <v>9926</v>
          </cell>
          <cell r="B265" t="str">
            <v>CERAMICA 60X60 CM, PORCELANATO, PORTOBELLO, LINHA D`AMPEZZO, AVANA OU SIMILAR</v>
          </cell>
          <cell r="C265" t="str">
            <v>M2</v>
          </cell>
          <cell r="D265">
            <v>79.760000000000005</v>
          </cell>
        </row>
        <row r="266">
          <cell r="A266">
            <v>4303</v>
          </cell>
          <cell r="B266" t="str">
            <v>ARGAMASSA INSDUSTRIALIZADA AC-III, VOTOMASSA OU SIMILAR</v>
          </cell>
          <cell r="C266" t="str">
            <v>KG</v>
          </cell>
          <cell r="D266">
            <v>1.17</v>
          </cell>
        </row>
        <row r="267">
          <cell r="A267">
            <v>1569</v>
          </cell>
          <cell r="B267" t="str">
            <v>MADEIRA MISTA SERRADA (BARROTE) 6X6CM - 0,0036 M3/M (ANGELIM, LOURO)</v>
          </cell>
          <cell r="C267" t="str">
            <v>M</v>
          </cell>
          <cell r="D267">
            <v>5.52</v>
          </cell>
        </row>
        <row r="268">
          <cell r="A268">
            <v>6995</v>
          </cell>
          <cell r="B268" t="str">
            <v>MADEIRA MISTA SERRADA (SARRAFO) 2,2 X 5,5 CM - 0,00121 M3/M</v>
          </cell>
          <cell r="C268" t="str">
            <v>M</v>
          </cell>
          <cell r="D268">
            <v>1.9</v>
          </cell>
        </row>
        <row r="269">
          <cell r="A269">
            <v>10340</v>
          </cell>
          <cell r="B269" t="str">
            <v>Laje pré-fabricada treliçada com vigota dupla para piso, h=12cm, intereixo 38cm, enchimento em bloco cerâmico h=8cm</v>
          </cell>
          <cell r="C269" t="str">
            <v>M2</v>
          </cell>
          <cell r="D269">
            <v>46.34</v>
          </cell>
        </row>
        <row r="270">
          <cell r="A270">
            <v>1905</v>
          </cell>
          <cell r="B270" t="str">
            <v>Argamassa cimento e areia traço t-3 (1:3), com aditivo vedacit ou similar- 1 saco cimento 50kg / 3 padiolas areia dim. 0,35x0,45x0,23m / 2kg aditivo vedacit - Confecção mecânica e transporte</v>
          </cell>
          <cell r="C270" t="str">
            <v>M3</v>
          </cell>
          <cell r="D270">
            <v>451.04</v>
          </cell>
        </row>
        <row r="271">
          <cell r="A271">
            <v>11323</v>
          </cell>
          <cell r="B271" t="str">
            <v>Refletor industrial de LED, 90W, lentes em policarbonato, com tensão de entrada entre 90 e 295VCA, classe de proteção IP65, tipo de LED COB, temp de cor 5000°.K, IRC &gt;70%, v. útil 40.000 horas, linha Hi-Light da Ledstar-Unicoba ou similar</v>
          </cell>
          <cell r="C271" t="str">
            <v>UN</v>
          </cell>
          <cell r="D271">
            <v>1114.6500000000001</v>
          </cell>
        </row>
        <row r="272">
          <cell r="A272">
            <v>11342</v>
          </cell>
          <cell r="B272" t="str">
            <v>Divisória Divilux (painel com vidro), e=40mm, com perfis em alumínio ou similar - fornecimento</v>
          </cell>
          <cell r="C272" t="str">
            <v>M2</v>
          </cell>
          <cell r="D272">
            <v>114.02</v>
          </cell>
        </row>
        <row r="273">
          <cell r="A273">
            <v>850</v>
          </cell>
          <cell r="B273" t="str">
            <v>Dobradiça portão 8", em latão, c/chumbador p/concreto (imab - ref. do 0964 ou similar)</v>
          </cell>
          <cell r="C273" t="str">
            <v>UN</v>
          </cell>
          <cell r="D273">
            <v>53.64</v>
          </cell>
        </row>
        <row r="274">
          <cell r="A274">
            <v>1557</v>
          </cell>
          <cell r="B274" t="str">
            <v>Mourão madeira Piqui serrada e aparelhada 13 x 13cm</v>
          </cell>
          <cell r="C274" t="str">
            <v>M</v>
          </cell>
          <cell r="D274">
            <v>181.84</v>
          </cell>
        </row>
        <row r="275">
          <cell r="A275">
            <v>1690</v>
          </cell>
          <cell r="B275" t="str">
            <v>Parafuso de metal 2 " x 12 (sextavado</v>
          </cell>
          <cell r="C275" t="str">
            <v>UN</v>
          </cell>
          <cell r="D275">
            <v>10.6</v>
          </cell>
        </row>
        <row r="276">
          <cell r="A276">
            <v>2592</v>
          </cell>
          <cell r="B276" t="str">
            <v>Faixa de madeira de lei (massaranduba) aparelhada 10 x 2,5cm (0,0025 m³/m)</v>
          </cell>
          <cell r="C276" t="str">
            <v>M</v>
          </cell>
          <cell r="D276">
            <v>48.65</v>
          </cell>
        </row>
        <row r="277">
          <cell r="A277">
            <v>1807</v>
          </cell>
          <cell r="B277" t="str">
            <v>Porta em madeira compensada canela, lisa, semi-oca - 80 x (160 a 210) x 3,5cm</v>
          </cell>
          <cell r="C277" t="str">
            <v>UN</v>
          </cell>
          <cell r="D277">
            <v>139.9</v>
          </cell>
        </row>
        <row r="278">
          <cell r="A278">
            <v>8957</v>
          </cell>
          <cell r="B278" t="str">
            <v>Dobradiça de ferro cromado 3" x 2 1/2" com aneis e parafusos</v>
          </cell>
          <cell r="C278" t="str">
            <v>UN</v>
          </cell>
          <cell r="D278">
            <v>21.36</v>
          </cell>
        </row>
        <row r="279">
          <cell r="A279">
            <v>3518</v>
          </cell>
          <cell r="B279" t="str">
            <v>Fechadura Pado, externa, linha Ecoinox, modelo Chopin, maçaneta, roseta, ref. 596-90</v>
          </cell>
          <cell r="C279" t="str">
            <v>UM</v>
          </cell>
          <cell r="D279">
            <v>182.58</v>
          </cell>
        </row>
        <row r="280">
          <cell r="A280">
            <v>261</v>
          </cell>
          <cell r="B280" t="str">
            <v>Barra quadrada de ferro 1/2" (1,27 kg/m)</v>
          </cell>
          <cell r="C280" t="str">
            <v>M</v>
          </cell>
          <cell r="D280">
            <v>6.8</v>
          </cell>
        </row>
        <row r="281">
          <cell r="A281">
            <v>3663</v>
          </cell>
          <cell r="B281" t="str">
            <v>Chapa aço fina a quente e=3,00mm, 11MSG, 24,00 kg/m2</v>
          </cell>
          <cell r="C281" t="str">
            <v>M2</v>
          </cell>
          <cell r="D281">
            <v>0.33</v>
          </cell>
        </row>
        <row r="282">
          <cell r="A282">
            <v>4437</v>
          </cell>
          <cell r="B282" t="str">
            <v>Tela ondulada fio 1,65mm malha 3/8</v>
          </cell>
          <cell r="C282" t="str">
            <v>M2</v>
          </cell>
          <cell r="D282">
            <v>40.47</v>
          </cell>
        </row>
        <row r="283">
          <cell r="A283">
            <v>7504</v>
          </cell>
          <cell r="B283" t="str">
            <v>Cantoneira de aço "L" abas iguais - 1" x 1" x 1/4" (2,22 kg/m)</v>
          </cell>
          <cell r="C283" t="str">
            <v>KG</v>
          </cell>
          <cell r="D283">
            <v>47.42</v>
          </cell>
        </row>
        <row r="284">
          <cell r="A284">
            <v>11110</v>
          </cell>
          <cell r="B284" t="str">
            <v>SINALIZAÇÃO PARA DEFICIENTES - PLACA EM BRAILLE - EM ALUMINIO FUNDIDO, DIM: 23 X 15CM</v>
          </cell>
          <cell r="C284" t="str">
            <v>UN</v>
          </cell>
          <cell r="D284">
            <v>67.400000000000006</v>
          </cell>
        </row>
        <row r="285">
          <cell r="A285">
            <v>10663</v>
          </cell>
          <cell r="B285" t="str">
            <v>Divisória Divilux (painel cego), e=40mm, com perfis em alumínio ou similar - fornecimento</v>
          </cell>
          <cell r="C285" t="str">
            <v>M2</v>
          </cell>
          <cell r="D285">
            <v>114.02</v>
          </cell>
        </row>
        <row r="286">
          <cell r="A286">
            <v>9121</v>
          </cell>
          <cell r="B286" t="str">
            <v>Filete em granito corumbá, L=6 cm e esp= 2 cm</v>
          </cell>
          <cell r="C286" t="str">
            <v>M</v>
          </cell>
          <cell r="D286">
            <v>15.44</v>
          </cell>
        </row>
      </sheetData>
      <sheetData sheetId="14"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3"/>
  <sheetViews>
    <sheetView zoomScaleNormal="100" workbookViewId="0">
      <selection activeCell="L10" sqref="L10"/>
    </sheetView>
  </sheetViews>
  <sheetFormatPr defaultRowHeight="12.75" x14ac:dyDescent="0.2"/>
  <cols>
    <col min="1" max="1" width="16.140625" style="109" customWidth="1"/>
    <col min="2" max="2" width="13.5703125" style="105" customWidth="1"/>
    <col min="3" max="3" width="13.5703125" style="106" customWidth="1"/>
    <col min="4" max="7" width="18.140625" style="107" customWidth="1"/>
    <col min="8" max="8" width="21.42578125" style="108" customWidth="1"/>
    <col min="9" max="9" width="20.140625" style="108" customWidth="1"/>
    <col min="10" max="10" width="14.28515625" style="104" customWidth="1"/>
    <col min="11" max="11" width="17.28515625" style="99" customWidth="1"/>
  </cols>
  <sheetData>
    <row r="1" spans="1:11" ht="25.5" x14ac:dyDescent="0.2">
      <c r="A1" s="684" t="s">
        <v>0</v>
      </c>
      <c r="B1" s="685"/>
      <c r="C1" s="685"/>
      <c r="D1" s="685"/>
      <c r="E1" s="685"/>
      <c r="F1" s="685"/>
      <c r="G1" s="685"/>
      <c r="H1" s="685"/>
      <c r="I1" s="685"/>
      <c r="J1" s="686"/>
      <c r="K1" s="101"/>
    </row>
    <row r="2" spans="1:11" ht="20.25" x14ac:dyDescent="0.2">
      <c r="A2" s="687" t="s">
        <v>314</v>
      </c>
      <c r="B2" s="688"/>
      <c r="C2" s="688"/>
      <c r="D2" s="688"/>
      <c r="E2" s="688"/>
      <c r="F2" s="688"/>
      <c r="G2" s="688"/>
      <c r="H2" s="688"/>
      <c r="I2" s="688"/>
      <c r="J2" s="689"/>
      <c r="K2" s="113"/>
    </row>
    <row r="3" spans="1:11" ht="18" x14ac:dyDescent="0.2">
      <c r="A3" s="690" t="s">
        <v>315</v>
      </c>
      <c r="B3" s="691"/>
      <c r="C3" s="691"/>
      <c r="D3" s="691"/>
      <c r="E3" s="691"/>
      <c r="F3" s="691"/>
      <c r="G3" s="691"/>
      <c r="H3" s="691"/>
      <c r="I3" s="691"/>
      <c r="J3" s="692"/>
      <c r="K3" s="114"/>
    </row>
    <row r="4" spans="1:11" ht="18" x14ac:dyDescent="0.2">
      <c r="A4" s="690" t="s">
        <v>316</v>
      </c>
      <c r="B4" s="691"/>
      <c r="C4" s="691"/>
      <c r="D4" s="691"/>
      <c r="E4" s="691"/>
      <c r="F4" s="691"/>
      <c r="G4" s="691"/>
      <c r="H4" s="691"/>
      <c r="I4" s="691"/>
      <c r="J4" s="692"/>
      <c r="K4" s="114"/>
    </row>
    <row r="5" spans="1:11" ht="18" x14ac:dyDescent="0.25">
      <c r="A5" s="378"/>
      <c r="B5" s="379"/>
      <c r="C5" s="379"/>
      <c r="D5" s="379"/>
      <c r="E5" s="379"/>
      <c r="F5" s="379"/>
      <c r="G5" s="648"/>
      <c r="H5" s="649" t="s">
        <v>427</v>
      </c>
      <c r="I5" s="650" t="s">
        <v>805</v>
      </c>
      <c r="J5" s="651" t="s">
        <v>428</v>
      </c>
      <c r="K5" s="100"/>
    </row>
    <row r="6" spans="1:11" ht="18" x14ac:dyDescent="0.25">
      <c r="A6" s="115"/>
      <c r="B6" s="116"/>
      <c r="C6" s="116"/>
      <c r="D6" s="116"/>
      <c r="E6" s="116"/>
      <c r="F6" s="116"/>
      <c r="G6" s="116"/>
      <c r="H6" s="116"/>
      <c r="I6" s="128"/>
      <c r="J6" s="129"/>
      <c r="K6" s="100"/>
    </row>
    <row r="7" spans="1:11" ht="18" customHeight="1" x14ac:dyDescent="0.2">
      <c r="A7" s="117" t="s">
        <v>429</v>
      </c>
      <c r="B7" s="693" t="s">
        <v>2</v>
      </c>
      <c r="C7" s="693"/>
      <c r="D7" s="693"/>
      <c r="E7" s="693"/>
      <c r="F7" s="693"/>
      <c r="G7" s="693"/>
      <c r="H7" s="130" t="s">
        <v>430</v>
      </c>
      <c r="I7" s="131">
        <f>I41</f>
        <v>576033.80449061317</v>
      </c>
      <c r="J7" s="132"/>
      <c r="K7" s="172"/>
    </row>
    <row r="8" spans="1:11" ht="18" x14ac:dyDescent="0.25">
      <c r="A8" s="118" t="s">
        <v>431</v>
      </c>
      <c r="B8" s="119" t="s">
        <v>5</v>
      </c>
      <c r="C8" s="120"/>
      <c r="D8" s="120"/>
      <c r="E8" s="120"/>
      <c r="F8" s="120"/>
      <c r="G8" s="120"/>
      <c r="H8" s="130" t="s">
        <v>432</v>
      </c>
      <c r="I8" s="133">
        <f>'ORÇAMENTO SINTÉTICO'!H8</f>
        <v>3</v>
      </c>
      <c r="J8" s="134" t="str">
        <f>'[10]ORÇAMENTO SINTÉTICO'!I8</f>
        <v>MÊSES</v>
      </c>
      <c r="K8" s="110"/>
    </row>
    <row r="9" spans="1:11" ht="15.75" x14ac:dyDescent="0.25">
      <c r="A9" s="121" t="s">
        <v>433</v>
      </c>
      <c r="B9" s="640" t="s">
        <v>761</v>
      </c>
      <c r="C9" s="122"/>
      <c r="D9" s="122"/>
      <c r="E9" s="122"/>
      <c r="F9" s="122"/>
      <c r="G9" s="122"/>
      <c r="H9" s="135" t="s">
        <v>434</v>
      </c>
      <c r="I9" s="136">
        <f>'ORÇAMENTO SINTÉTICO'!H9</f>
        <v>0.25</v>
      </c>
      <c r="J9" s="137"/>
      <c r="K9" s="111"/>
    </row>
    <row r="10" spans="1:11" ht="15.75" customHeight="1" x14ac:dyDescent="0.25">
      <c r="A10" s="123"/>
      <c r="B10" s="642" t="s">
        <v>762</v>
      </c>
      <c r="C10" s="642"/>
      <c r="D10" s="642"/>
      <c r="E10" s="643"/>
      <c r="F10" s="643"/>
      <c r="G10" s="122"/>
      <c r="H10" s="135" t="s">
        <v>435</v>
      </c>
      <c r="I10" s="136">
        <f>'ORÇAMENTO SINTÉTICO'!H10</f>
        <v>0.16</v>
      </c>
      <c r="J10" s="138"/>
      <c r="K10" s="111"/>
    </row>
    <row r="11" spans="1:11" ht="15.75" x14ac:dyDescent="0.25">
      <c r="A11" s="124" t="s">
        <v>436</v>
      </c>
      <c r="B11" s="641" t="s">
        <v>763</v>
      </c>
      <c r="C11" s="122"/>
      <c r="D11" s="122"/>
      <c r="E11" s="122"/>
      <c r="F11" s="122"/>
      <c r="G11" s="122"/>
      <c r="H11" s="135" t="s">
        <v>437</v>
      </c>
      <c r="I11" s="139">
        <f>'ORÇAMENTO SINTÉTICO'!H11</f>
        <v>360.65</v>
      </c>
      <c r="J11" s="138"/>
      <c r="K11" s="112"/>
    </row>
    <row r="12" spans="1:11" ht="15.75" x14ac:dyDescent="0.25">
      <c r="A12" s="121" t="s">
        <v>438</v>
      </c>
      <c r="B12" s="125" t="s">
        <v>439</v>
      </c>
      <c r="C12" s="122"/>
      <c r="D12" s="122"/>
      <c r="E12" s="122"/>
      <c r="F12" s="122"/>
      <c r="G12" s="122"/>
      <c r="H12" s="135" t="s">
        <v>440</v>
      </c>
      <c r="I12" s="140">
        <f>I7/I11</f>
        <v>1597.2100498838574</v>
      </c>
      <c r="J12" s="141"/>
      <c r="K12" s="112"/>
    </row>
    <row r="13" spans="1:11" ht="15.75" x14ac:dyDescent="0.25">
      <c r="A13" s="126" t="s">
        <v>441</v>
      </c>
      <c r="B13" s="127" t="s">
        <v>605</v>
      </c>
      <c r="C13" s="127"/>
      <c r="D13" s="127"/>
      <c r="E13" s="127"/>
      <c r="F13" s="127"/>
      <c r="G13" s="127"/>
      <c r="H13" s="142"/>
      <c r="I13" s="143"/>
      <c r="J13" s="144"/>
      <c r="K13" s="100"/>
    </row>
    <row r="14" spans="1:11" ht="15.75" x14ac:dyDescent="0.25">
      <c r="A14" s="145"/>
      <c r="B14" s="146"/>
      <c r="C14" s="146"/>
      <c r="D14" s="146"/>
      <c r="E14" s="146"/>
      <c r="F14" s="146"/>
      <c r="G14" s="146"/>
      <c r="H14" s="147"/>
      <c r="I14" s="148"/>
      <c r="J14" s="149"/>
      <c r="K14" s="100"/>
    </row>
    <row r="15" spans="1:11" ht="17.25" x14ac:dyDescent="0.2">
      <c r="A15" s="694" t="s">
        <v>442</v>
      </c>
      <c r="B15" s="695"/>
      <c r="C15" s="695"/>
      <c r="D15" s="695"/>
      <c r="E15" s="695"/>
      <c r="F15" s="695"/>
      <c r="G15" s="695"/>
      <c r="H15" s="695"/>
      <c r="I15" s="695"/>
      <c r="J15" s="696"/>
      <c r="K15" s="173"/>
    </row>
    <row r="16" spans="1:11" ht="25.5" x14ac:dyDescent="0.2">
      <c r="A16" s="150"/>
      <c r="B16" s="150"/>
      <c r="C16" s="150"/>
      <c r="D16" s="150"/>
      <c r="E16" s="150"/>
      <c r="F16" s="150"/>
      <c r="G16" s="150"/>
      <c r="H16" s="150"/>
      <c r="I16" s="150"/>
      <c r="J16" s="151"/>
      <c r="K16" s="174"/>
    </row>
    <row r="17" spans="1:11" ht="15.75" x14ac:dyDescent="0.2">
      <c r="A17" s="697" t="s">
        <v>443</v>
      </c>
      <c r="B17" s="698"/>
      <c r="C17" s="698"/>
      <c r="D17" s="698"/>
      <c r="E17" s="698"/>
      <c r="F17" s="698"/>
      <c r="G17" s="698"/>
      <c r="H17" s="698"/>
      <c r="I17" s="698"/>
      <c r="J17" s="699"/>
      <c r="K17" s="174"/>
    </row>
    <row r="18" spans="1:11" ht="15.75" x14ac:dyDescent="0.25">
      <c r="A18" s="372" t="s">
        <v>7</v>
      </c>
      <c r="B18" s="700" t="s">
        <v>8</v>
      </c>
      <c r="C18" s="700"/>
      <c r="D18" s="700"/>
      <c r="E18" s="700"/>
      <c r="F18" s="700"/>
      <c r="G18" s="445" t="s">
        <v>444</v>
      </c>
      <c r="H18" s="446" t="s">
        <v>9</v>
      </c>
      <c r="I18" s="447" t="s">
        <v>10</v>
      </c>
      <c r="J18" s="448" t="s">
        <v>445</v>
      </c>
      <c r="K18" s="175"/>
    </row>
    <row r="19" spans="1:11" ht="18" x14ac:dyDescent="0.25">
      <c r="A19" s="152">
        <v>1</v>
      </c>
      <c r="B19" s="701" t="str">
        <f>'ORÇAMENTO SINTÉTICO'!D20</f>
        <v>MOBILIZAÇÃO</v>
      </c>
      <c r="C19" s="702"/>
      <c r="D19" s="702"/>
      <c r="E19" s="702"/>
      <c r="F19" s="703"/>
      <c r="G19" s="153"/>
      <c r="H19" s="154"/>
      <c r="I19" s="155">
        <f>'ORÇAMENTO SINTÉTICO'!H20</f>
        <v>8333.8482000000004</v>
      </c>
      <c r="J19" s="156">
        <f>I19/$I$41</f>
        <v>1.4467637376541859E-2</v>
      </c>
      <c r="K19" s="102"/>
    </row>
    <row r="20" spans="1:11" ht="18" x14ac:dyDescent="0.25">
      <c r="A20" s="157">
        <v>2</v>
      </c>
      <c r="B20" s="681" t="str">
        <f>'ORÇAMENTO SINTÉTICO'!D26</f>
        <v xml:space="preserve">ADMINISTRAÇÃO LOCAL </v>
      </c>
      <c r="C20" s="682"/>
      <c r="D20" s="682"/>
      <c r="E20" s="682"/>
      <c r="F20" s="683"/>
      <c r="G20" s="153"/>
      <c r="H20" s="158"/>
      <c r="I20" s="155">
        <f>'ORÇAMENTO SINTÉTICO'!H26</f>
        <v>46006.970000000008</v>
      </c>
      <c r="J20" s="156">
        <f>I20/$I$41</f>
        <v>7.9868524453497972E-2</v>
      </c>
      <c r="K20" s="102"/>
    </row>
    <row r="21" spans="1:11" ht="18" x14ac:dyDescent="0.25">
      <c r="A21" s="157">
        <v>3</v>
      </c>
      <c r="B21" s="681" t="str">
        <f>'ORÇAMENTO SINTÉTICO'!D33</f>
        <v>DEMOLIÇÕES E SERVIÇOS PRELIMINARES</v>
      </c>
      <c r="C21" s="682"/>
      <c r="D21" s="682"/>
      <c r="E21" s="682"/>
      <c r="F21" s="683"/>
      <c r="G21" s="153"/>
      <c r="H21" s="158"/>
      <c r="I21" s="155">
        <f>'ORÇAMENTO SINTÉTICO'!H33</f>
        <v>4661.1919999999991</v>
      </c>
      <c r="J21" s="156">
        <f>I21/$I$41</f>
        <v>8.0918723235729063E-3</v>
      </c>
      <c r="K21" s="102"/>
    </row>
    <row r="22" spans="1:11" ht="18" customHeight="1" x14ac:dyDescent="0.25">
      <c r="A22" s="152">
        <v>4</v>
      </c>
      <c r="B22" s="678" t="str">
        <f>'ORÇAMENTO SINTÉTICO'!D58</f>
        <v>ALVENARIAS E DIVISÓRIAS</v>
      </c>
      <c r="C22" s="679"/>
      <c r="D22" s="679"/>
      <c r="E22" s="679"/>
      <c r="F22" s="680"/>
      <c r="G22" s="153"/>
      <c r="H22" s="158"/>
      <c r="I22" s="155">
        <f>'ORÇAMENTO SINTÉTICO'!H58</f>
        <v>2014.35</v>
      </c>
      <c r="J22" s="156">
        <f t="shared" ref="J22:J31" si="0">I22/$I$41</f>
        <v>3.4969301875977404E-3</v>
      </c>
      <c r="K22" s="102"/>
    </row>
    <row r="23" spans="1:11" ht="18" x14ac:dyDescent="0.25">
      <c r="A23" s="157">
        <v>5</v>
      </c>
      <c r="B23" s="681" t="str">
        <f>'ORÇAMENTO SINTÉTICO'!D61</f>
        <v>REVESTIMENTOS</v>
      </c>
      <c r="C23" s="682"/>
      <c r="D23" s="682"/>
      <c r="E23" s="682"/>
      <c r="F23" s="683"/>
      <c r="G23" s="153"/>
      <c r="H23" s="158"/>
      <c r="I23" s="155">
        <f>'ORÇAMENTO SINTÉTICO'!H61</f>
        <v>4919.6463999999996</v>
      </c>
      <c r="J23" s="156">
        <f t="shared" si="0"/>
        <v>8.5405515468843785E-3</v>
      </c>
      <c r="K23" s="102"/>
    </row>
    <row r="24" spans="1:11" ht="18" x14ac:dyDescent="0.25">
      <c r="A24" s="157">
        <v>6</v>
      </c>
      <c r="B24" s="681" t="str">
        <f>'ORÇAMENTO SINTÉTICO'!D67</f>
        <v>PINTURA</v>
      </c>
      <c r="C24" s="682"/>
      <c r="D24" s="682"/>
      <c r="E24" s="682"/>
      <c r="F24" s="683"/>
      <c r="G24" s="153"/>
      <c r="H24" s="158"/>
      <c r="I24" s="155">
        <f>'ORÇAMENTO SINTÉTICO'!H67</f>
        <v>8836.8479000000007</v>
      </c>
      <c r="J24" s="156">
        <f t="shared" si="0"/>
        <v>1.5340849497217316E-2</v>
      </c>
      <c r="K24" s="102"/>
    </row>
    <row r="25" spans="1:11" ht="18" x14ac:dyDescent="0.25">
      <c r="A25" s="152">
        <v>7</v>
      </c>
      <c r="B25" s="681" t="str">
        <f>'ORÇAMENTO SINTÉTICO'!D82</f>
        <v>PAVIMENTAÇÃO</v>
      </c>
      <c r="C25" s="682"/>
      <c r="D25" s="682"/>
      <c r="E25" s="682"/>
      <c r="F25" s="683"/>
      <c r="G25" s="153"/>
      <c r="H25" s="158"/>
      <c r="I25" s="155">
        <f>'ORÇAMENTO SINTÉTICO'!H82</f>
        <v>14517.699999999999</v>
      </c>
      <c r="J25" s="156">
        <f t="shared" si="0"/>
        <v>2.5202861163396487E-2</v>
      </c>
      <c r="K25" s="102"/>
    </row>
    <row r="26" spans="1:11" ht="18" x14ac:dyDescent="0.25">
      <c r="A26" s="157">
        <v>8</v>
      </c>
      <c r="B26" s="681" t="str">
        <f>'ORÇAMENTO SINTÉTICO'!D89</f>
        <v>COBERTURA</v>
      </c>
      <c r="C26" s="682"/>
      <c r="D26" s="682"/>
      <c r="E26" s="682"/>
      <c r="F26" s="683"/>
      <c r="G26" s="153"/>
      <c r="H26" s="158"/>
      <c r="I26" s="155">
        <f>'ORÇAMENTO SINTÉTICO'!H89</f>
        <v>14986.057040000002</v>
      </c>
      <c r="J26" s="156">
        <f t="shared" si="0"/>
        <v>2.6015933306643653E-2</v>
      </c>
      <c r="K26" s="102"/>
    </row>
    <row r="27" spans="1:11" ht="18" x14ac:dyDescent="0.25">
      <c r="A27" s="157">
        <v>9</v>
      </c>
      <c r="B27" s="681" t="str">
        <f>'ORÇAMENTO SINTÉTICO'!D129</f>
        <v>LOUÇAS E METAIS</v>
      </c>
      <c r="C27" s="682"/>
      <c r="D27" s="682"/>
      <c r="E27" s="682"/>
      <c r="F27" s="683"/>
      <c r="G27" s="153"/>
      <c r="H27" s="158"/>
      <c r="I27" s="155">
        <f>'ORÇAMENTO SINTÉTICO'!H129</f>
        <v>7226.3100000000013</v>
      </c>
      <c r="J27" s="156">
        <f t="shared" si="0"/>
        <v>1.2544940841432439E-2</v>
      </c>
      <c r="K27" s="102"/>
    </row>
    <row r="28" spans="1:11" ht="18" x14ac:dyDescent="0.25">
      <c r="A28" s="152">
        <v>10</v>
      </c>
      <c r="B28" s="681" t="str">
        <f>'ORÇAMENTO SINTÉTICO'!D141</f>
        <v>ESQUADRIAS</v>
      </c>
      <c r="C28" s="682"/>
      <c r="D28" s="682"/>
      <c r="E28" s="682"/>
      <c r="F28" s="683"/>
      <c r="G28" s="153"/>
      <c r="H28" s="158"/>
      <c r="I28" s="155">
        <f>'ORÇAMENTO SINTÉTICO'!H141</f>
        <v>57753.328999999998</v>
      </c>
      <c r="J28" s="156">
        <f t="shared" si="0"/>
        <v>0.10026031206809344</v>
      </c>
      <c r="K28" s="102"/>
    </row>
    <row r="29" spans="1:11" ht="18" x14ac:dyDescent="0.25">
      <c r="A29" s="157">
        <v>11</v>
      </c>
      <c r="B29" s="681" t="str">
        <f>'ORÇAMENTO SINTÉTICO'!D170</f>
        <v>INSTALAÇÕES HIDRÁULICAS</v>
      </c>
      <c r="C29" s="682"/>
      <c r="D29" s="682"/>
      <c r="E29" s="682"/>
      <c r="F29" s="683"/>
      <c r="G29" s="153"/>
      <c r="H29" s="158"/>
      <c r="I29" s="155">
        <f>'ORÇAMENTO SINTÉTICO'!H170</f>
        <v>169.18</v>
      </c>
      <c r="J29" s="156">
        <f t="shared" si="0"/>
        <v>2.9369804112382939E-4</v>
      </c>
      <c r="K29" s="102"/>
    </row>
    <row r="30" spans="1:11" ht="18" x14ac:dyDescent="0.25">
      <c r="A30" s="152">
        <v>12</v>
      </c>
      <c r="B30" s="681" t="str">
        <f>'ORÇAMENTO SINTÉTICO'!D173</f>
        <v>INSTALAÇÕES SANITÁRIAS</v>
      </c>
      <c r="C30" s="682"/>
      <c r="D30" s="682"/>
      <c r="E30" s="682"/>
      <c r="F30" s="683"/>
      <c r="G30" s="153"/>
      <c r="H30" s="158"/>
      <c r="I30" s="155">
        <f>'ORÇAMENTO SINTÉTICO'!H173</f>
        <v>738.08</v>
      </c>
      <c r="J30" s="156">
        <f>I30/$I$41</f>
        <v>1.2813136907002956E-3</v>
      </c>
      <c r="K30" s="102"/>
    </row>
    <row r="31" spans="1:11" ht="18" x14ac:dyDescent="0.25">
      <c r="A31" s="157">
        <v>13</v>
      </c>
      <c r="B31" s="681" t="str">
        <f>'ORÇAMENTO SINTÉTICO'!D175</f>
        <v>INSTALAÇÕES ELÉTRICAS</v>
      </c>
      <c r="C31" s="682"/>
      <c r="D31" s="682"/>
      <c r="E31" s="682"/>
      <c r="F31" s="683"/>
      <c r="G31" s="153"/>
      <c r="H31" s="158"/>
      <c r="I31" s="155">
        <f>'ORÇAMENTO SINTÉTICO'!H175</f>
        <v>3127.58</v>
      </c>
      <c r="J31" s="156">
        <f t="shared" si="0"/>
        <v>5.429507740028764E-3</v>
      </c>
      <c r="K31" s="102"/>
    </row>
    <row r="32" spans="1:11" ht="18" x14ac:dyDescent="0.25">
      <c r="A32" s="157">
        <v>14</v>
      </c>
      <c r="B32" s="681" t="str">
        <f>'ORÇAMENTO SINTÉTICO'!D188</f>
        <v>SISTEMA DE CLIMATIZAÇÃO</v>
      </c>
      <c r="C32" s="682"/>
      <c r="D32" s="682"/>
      <c r="E32" s="682"/>
      <c r="F32" s="683"/>
      <c r="G32" s="153"/>
      <c r="H32" s="159"/>
      <c r="I32" s="155">
        <f>'ORÇAMENTO SINTÉTICO'!H188</f>
        <v>21478.29</v>
      </c>
      <c r="J32" s="156">
        <f>I32/$I$41</f>
        <v>3.7286509632873471E-2</v>
      </c>
      <c r="K32" s="102"/>
    </row>
    <row r="33" spans="1:11" ht="18" customHeight="1" x14ac:dyDescent="0.25">
      <c r="A33" s="157">
        <v>15</v>
      </c>
      <c r="B33" s="681" t="str">
        <f>'ORÇAMENTO SINTÉTICO'!D191</f>
        <v>ACÚSTICA E SONORIZAÇÃO</v>
      </c>
      <c r="C33" s="682"/>
      <c r="D33" s="682"/>
      <c r="E33" s="682"/>
      <c r="F33" s="683"/>
      <c r="G33" s="153"/>
      <c r="H33" s="159"/>
      <c r="I33" s="155">
        <f>'ORÇAMENTO SINTÉTICO'!H191</f>
        <v>193986.11875249058</v>
      </c>
      <c r="J33" s="156">
        <f>I33/$I$41</f>
        <v>0.33676169217886881</v>
      </c>
      <c r="K33" s="102"/>
    </row>
    <row r="34" spans="1:11" ht="18" customHeight="1" x14ac:dyDescent="0.25">
      <c r="A34" s="152">
        <v>16</v>
      </c>
      <c r="B34" s="681" t="str">
        <f>'ORÇAMENTO SINTÉTICO'!D227</f>
        <v>SERVIÇOS FINAIS E DESMOBILIZAÇÃO</v>
      </c>
      <c r="C34" s="682"/>
      <c r="D34" s="682"/>
      <c r="E34" s="682"/>
      <c r="F34" s="683"/>
      <c r="G34" s="153"/>
      <c r="H34" s="159"/>
      <c r="I34" s="155">
        <f>'ORÇAMENTO SINTÉTICO'!H227</f>
        <v>11751.5443</v>
      </c>
      <c r="J34" s="156">
        <f>I34/$I$41</f>
        <v>2.0400789343243308E-2</v>
      </c>
      <c r="K34" s="102"/>
    </row>
    <row r="35" spans="1:11" ht="18" x14ac:dyDescent="0.25">
      <c r="A35" s="705"/>
      <c r="B35" s="705"/>
      <c r="C35" s="705"/>
      <c r="D35" s="705"/>
      <c r="E35" s="705"/>
      <c r="F35" s="705"/>
      <c r="G35" s="705"/>
      <c r="H35" s="449" t="s">
        <v>447</v>
      </c>
      <c r="I35" s="382">
        <f>SUM(I19:I34)</f>
        <v>400507.04359249055</v>
      </c>
      <c r="J35" s="450">
        <f>I35/$I$41</f>
        <v>0.69528392339171663</v>
      </c>
      <c r="K35" s="103"/>
    </row>
    <row r="36" spans="1:11" ht="18" x14ac:dyDescent="0.25">
      <c r="A36" s="706" t="s">
        <v>309</v>
      </c>
      <c r="B36" s="706"/>
      <c r="C36" s="706"/>
      <c r="D36" s="706"/>
      <c r="E36" s="706"/>
      <c r="F36" s="706"/>
      <c r="G36" s="706"/>
      <c r="H36" s="443">
        <f>I9</f>
        <v>0.25</v>
      </c>
      <c r="I36" s="444">
        <f>I35*H36</f>
        <v>100126.76089812264</v>
      </c>
      <c r="J36" s="156">
        <f>I36/$I$41</f>
        <v>0.17382098084792916</v>
      </c>
      <c r="K36" s="102"/>
    </row>
    <row r="37" spans="1:11" ht="18" x14ac:dyDescent="0.25">
      <c r="A37" s="456"/>
      <c r="B37" s="457"/>
      <c r="C37" s="457"/>
      <c r="D37" s="457"/>
      <c r="E37" s="457"/>
      <c r="F37" s="457"/>
      <c r="G37" s="457"/>
      <c r="H37" s="458"/>
      <c r="I37" s="459"/>
      <c r="J37" s="460"/>
      <c r="K37" s="102"/>
    </row>
    <row r="38" spans="1:11" ht="18" x14ac:dyDescent="0.25">
      <c r="A38" s="452">
        <v>17</v>
      </c>
      <c r="B38" s="704" t="s">
        <v>615</v>
      </c>
      <c r="C38" s="704"/>
      <c r="D38" s="704"/>
      <c r="E38" s="704"/>
      <c r="F38" s="704"/>
      <c r="G38" s="381"/>
      <c r="H38" s="453"/>
      <c r="I38" s="454">
        <f>'ORÇAMENTO SINTÉTICO'!G239</f>
        <v>65000</v>
      </c>
      <c r="J38" s="156">
        <f t="shared" ref="J38" si="1">I38/$I$41</f>
        <v>0.11284059979340885</v>
      </c>
      <c r="K38" s="102"/>
    </row>
    <row r="39" spans="1:11" ht="18" x14ac:dyDescent="0.25">
      <c r="A39" s="705"/>
      <c r="B39" s="705"/>
      <c r="C39" s="705"/>
      <c r="D39" s="705"/>
      <c r="E39" s="705"/>
      <c r="F39" s="705"/>
      <c r="G39" s="705"/>
      <c r="H39" s="449" t="s">
        <v>447</v>
      </c>
      <c r="I39" s="382">
        <f>I38</f>
        <v>65000</v>
      </c>
      <c r="J39" s="450">
        <f>I39/$I$41</f>
        <v>0.11284059979340885</v>
      </c>
      <c r="K39" s="103"/>
    </row>
    <row r="40" spans="1:11" ht="18" x14ac:dyDescent="0.25">
      <c r="A40" s="706" t="s">
        <v>309</v>
      </c>
      <c r="B40" s="706"/>
      <c r="C40" s="706"/>
      <c r="D40" s="706"/>
      <c r="E40" s="706"/>
      <c r="F40" s="706"/>
      <c r="G40" s="706"/>
      <c r="H40" s="443">
        <v>0.16</v>
      </c>
      <c r="I40" s="444">
        <f>I38*H40</f>
        <v>10400</v>
      </c>
      <c r="J40" s="156">
        <f>I40/$I$41</f>
        <v>1.8054495966945416E-2</v>
      </c>
      <c r="K40" s="102"/>
    </row>
    <row r="41" spans="1:11" ht="18" x14ac:dyDescent="0.25">
      <c r="A41" s="707" t="s">
        <v>313</v>
      </c>
      <c r="B41" s="708"/>
      <c r="C41" s="708"/>
      <c r="D41" s="708"/>
      <c r="E41" s="708"/>
      <c r="F41" s="708"/>
      <c r="G41" s="708"/>
      <c r="H41" s="709"/>
      <c r="I41" s="451">
        <f>I35+I36+I39+I40</f>
        <v>576033.80449061317</v>
      </c>
      <c r="J41" s="450">
        <f>I41/$I$41</f>
        <v>1</v>
      </c>
      <c r="K41" s="103"/>
    </row>
    <row r="42" spans="1:11" ht="13.5" x14ac:dyDescent="0.25">
      <c r="A42" s="160"/>
      <c r="B42" s="161"/>
      <c r="C42" s="162"/>
      <c r="D42" s="163"/>
      <c r="E42" s="163"/>
      <c r="F42" s="163"/>
      <c r="G42" s="163"/>
      <c r="H42" s="164"/>
      <c r="I42" s="164"/>
      <c r="J42" s="165"/>
      <c r="K42" s="102"/>
    </row>
    <row r="43" spans="1:11" ht="15.75" x14ac:dyDescent="0.25">
      <c r="A43" s="160"/>
      <c r="B43" s="161"/>
      <c r="C43" s="162"/>
      <c r="D43" s="163"/>
      <c r="E43" s="163"/>
      <c r="F43" s="163"/>
      <c r="G43" s="163"/>
      <c r="H43" s="164"/>
      <c r="I43" s="714" t="s">
        <v>725</v>
      </c>
      <c r="J43" s="714"/>
      <c r="K43" s="102"/>
    </row>
    <row r="44" spans="1:11" ht="15.75" x14ac:dyDescent="0.25">
      <c r="A44" s="160"/>
      <c r="B44" s="161"/>
      <c r="C44" s="162"/>
      <c r="D44" s="163"/>
      <c r="E44" s="163"/>
      <c r="F44" s="163"/>
      <c r="G44" s="163"/>
      <c r="H44" s="164"/>
      <c r="I44" s="404"/>
      <c r="J44" s="404"/>
      <c r="K44" s="102"/>
    </row>
    <row r="45" spans="1:11" ht="16.5" x14ac:dyDescent="0.3">
      <c r="A45" s="166"/>
      <c r="B45" s="167"/>
      <c r="C45" s="168"/>
      <c r="D45" s="169"/>
      <c r="E45" s="169"/>
      <c r="F45" s="169"/>
      <c r="G45" s="169"/>
      <c r="H45" s="170"/>
      <c r="I45" s="710" t="s">
        <v>448</v>
      </c>
      <c r="J45" s="710"/>
    </row>
    <row r="46" spans="1:11" ht="15.75" x14ac:dyDescent="0.2">
      <c r="A46" s="171"/>
      <c r="B46" s="167"/>
      <c r="C46" s="168"/>
      <c r="D46" s="169"/>
      <c r="E46" s="169"/>
      <c r="F46" s="169"/>
      <c r="G46" s="169"/>
      <c r="H46" s="170"/>
      <c r="I46" s="711" t="s">
        <v>449</v>
      </c>
      <c r="J46" s="711"/>
    </row>
    <row r="47" spans="1:11" x14ac:dyDescent="0.2">
      <c r="A47" s="171"/>
      <c r="B47" s="167"/>
      <c r="C47" s="168"/>
      <c r="D47" s="169"/>
      <c r="E47" s="169"/>
      <c r="F47" s="169"/>
      <c r="G47" s="169"/>
      <c r="H47" s="170"/>
      <c r="I47" s="712" t="s">
        <v>450</v>
      </c>
      <c r="J47" s="712"/>
    </row>
    <row r="48" spans="1:11" x14ac:dyDescent="0.2">
      <c r="A48" s="171"/>
      <c r="B48" s="167"/>
      <c r="C48" s="168"/>
      <c r="D48" s="169"/>
      <c r="E48" s="169"/>
      <c r="F48" s="169"/>
      <c r="G48" s="169"/>
      <c r="H48" s="170"/>
      <c r="I48" s="713" t="s">
        <v>451</v>
      </c>
      <c r="J48" s="713"/>
    </row>
    <row r="49" spans="1:10" x14ac:dyDescent="0.2">
      <c r="A49" s="171"/>
      <c r="B49" s="167"/>
      <c r="C49" s="168"/>
      <c r="D49" s="169"/>
      <c r="E49" s="169"/>
      <c r="F49" s="169"/>
      <c r="G49" s="169"/>
      <c r="H49" s="170"/>
      <c r="I49" s="170"/>
      <c r="J49" s="165"/>
    </row>
    <row r="50" spans="1:10" x14ac:dyDescent="0.2">
      <c r="A50" s="171"/>
      <c r="B50" s="167"/>
      <c r="C50" s="168"/>
      <c r="D50" s="169"/>
      <c r="E50" s="169"/>
      <c r="F50" s="169"/>
      <c r="G50" s="169"/>
      <c r="H50" s="170"/>
      <c r="I50" s="170"/>
      <c r="J50" s="165"/>
    </row>
    <row r="51" spans="1:10" x14ac:dyDescent="0.2">
      <c r="A51" s="171"/>
      <c r="B51" s="167"/>
      <c r="C51" s="168"/>
      <c r="D51" s="169"/>
      <c r="E51" s="169"/>
      <c r="F51" s="169"/>
      <c r="G51" s="169"/>
      <c r="H51" s="170"/>
      <c r="I51" s="170"/>
      <c r="J51" s="165"/>
    </row>
    <row r="52" spans="1:10" x14ac:dyDescent="0.2">
      <c r="A52" s="171"/>
      <c r="B52" s="167"/>
      <c r="C52" s="168"/>
      <c r="D52" s="169"/>
      <c r="E52" s="169"/>
      <c r="F52" s="169"/>
      <c r="G52" s="169"/>
      <c r="H52" s="170"/>
      <c r="I52" s="170"/>
      <c r="J52" s="165"/>
    </row>
    <row r="53" spans="1:10" x14ac:dyDescent="0.2">
      <c r="A53" s="171"/>
      <c r="B53" s="167"/>
      <c r="C53" s="168"/>
      <c r="D53" s="169"/>
      <c r="E53" s="169"/>
      <c r="F53" s="169"/>
      <c r="G53" s="169"/>
      <c r="H53" s="170"/>
      <c r="I53" s="170"/>
      <c r="J53" s="165"/>
    </row>
  </sheetData>
  <mergeCells count="35">
    <mergeCell ref="A41:H41"/>
    <mergeCell ref="I45:J45"/>
    <mergeCell ref="I46:J46"/>
    <mergeCell ref="I47:J47"/>
    <mergeCell ref="I48:J48"/>
    <mergeCell ref="I43:J43"/>
    <mergeCell ref="B38:F38"/>
    <mergeCell ref="A39:G39"/>
    <mergeCell ref="A40:G40"/>
    <mergeCell ref="B30:F30"/>
    <mergeCell ref="B32:F32"/>
    <mergeCell ref="A35:G35"/>
    <mergeCell ref="A36:G36"/>
    <mergeCell ref="B34:F34"/>
    <mergeCell ref="B33:F33"/>
    <mergeCell ref="B21:F21"/>
    <mergeCell ref="A1:J1"/>
    <mergeCell ref="A2:J2"/>
    <mergeCell ref="A3:J3"/>
    <mergeCell ref="A4:J4"/>
    <mergeCell ref="B7:G7"/>
    <mergeCell ref="A15:J15"/>
    <mergeCell ref="A17:J17"/>
    <mergeCell ref="B18:F18"/>
    <mergeCell ref="B19:F19"/>
    <mergeCell ref="B20:F20"/>
    <mergeCell ref="B22:F22"/>
    <mergeCell ref="B23:F23"/>
    <mergeCell ref="B31:F31"/>
    <mergeCell ref="B29:F29"/>
    <mergeCell ref="B28:F28"/>
    <mergeCell ref="B27:F27"/>
    <mergeCell ref="B26:F26"/>
    <mergeCell ref="B25:F25"/>
    <mergeCell ref="B24:F24"/>
  </mergeCells>
  <pageMargins left="0.511811024" right="0.511811024" top="0.78740157499999996" bottom="0.78740157499999996" header="0.31496062000000002" footer="0.31496062000000002"/>
  <pageSetup scale="56" orientation="portrait" horizontalDpi="4294967295" verticalDpi="4294967295" r:id="rId1"/>
  <ignoredErrors>
    <ignoredError sqref="I7" unlockedFormula="1"/>
    <ignoredError sqref="J19:J21 J32 J38 J41 J35:J36" evalError="1"/>
    <ignoredError sqref="I38" formula="1"/>
  </ignoredErrors>
  <drawing r:id="rId2"/>
  <legacyDrawing r:id="rId3"/>
  <oleObjects>
    <mc:AlternateContent xmlns:mc="http://schemas.openxmlformats.org/markup-compatibility/2006">
      <mc:Choice Requires="x14">
        <oleObject progId="Word.Picture.8" shapeId="8193" r:id="rId4">
          <objectPr defaultSize="0" autoPict="0" r:id="rId5">
            <anchor moveWithCells="1" sizeWithCells="1">
              <from>
                <xdr:col>8</xdr:col>
                <xdr:colOff>466725</xdr:colOff>
                <xdr:row>16</xdr:row>
                <xdr:rowOff>0</xdr:rowOff>
              </from>
              <to>
                <xdr:col>9</xdr:col>
                <xdr:colOff>0</xdr:colOff>
                <xdr:row>16</xdr:row>
                <xdr:rowOff>0</xdr:rowOff>
              </to>
            </anchor>
          </objectPr>
        </oleObject>
      </mc:Choice>
      <mc:Fallback>
        <oleObject progId="Word.Picture.8" shapeId="8193"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7"/>
  </sheetPr>
  <dimension ref="A1:M252"/>
  <sheetViews>
    <sheetView showZeros="0" tabSelected="1" view="pageBreakPreview" zoomScaleNormal="100" zoomScaleSheetLayoutView="100" workbookViewId="0">
      <selection activeCell="K13" sqref="K13"/>
    </sheetView>
  </sheetViews>
  <sheetFormatPr defaultColWidth="15.7109375" defaultRowHeight="18" x14ac:dyDescent="0.2"/>
  <cols>
    <col min="1" max="1" width="16.140625" style="109" customWidth="1"/>
    <col min="2" max="2" width="10.5703125" style="109" customWidth="1"/>
    <col min="3" max="3" width="16.140625" style="109" customWidth="1"/>
    <col min="4" max="4" width="81.85546875" style="105" customWidth="1"/>
    <col min="5" max="5" width="8" style="106" customWidth="1"/>
    <col min="6" max="6" width="12.140625" style="107" customWidth="1"/>
    <col min="7" max="7" width="16" style="108" customWidth="1"/>
    <col min="8" max="8" width="17.28515625" style="108" customWidth="1"/>
    <col min="9" max="9" width="7.7109375" style="104" customWidth="1"/>
    <col min="10" max="10" width="15.7109375" style="652"/>
    <col min="11" max="182" width="15.7109375" style="99"/>
    <col min="183" max="183" width="16.140625" style="99" customWidth="1"/>
    <col min="184" max="184" width="10.5703125" style="99" customWidth="1"/>
    <col min="185" max="185" width="16.140625" style="99" customWidth="1"/>
    <col min="186" max="186" width="81.85546875" style="99" customWidth="1"/>
    <col min="187" max="187" width="8" style="99" customWidth="1"/>
    <col min="188" max="188" width="12.140625" style="99" customWidth="1"/>
    <col min="189" max="189" width="16" style="99" customWidth="1"/>
    <col min="190" max="190" width="17.28515625" style="99" customWidth="1"/>
    <col min="191" max="191" width="7.7109375" style="99" customWidth="1"/>
    <col min="192" max="193" width="15.7109375" style="99"/>
    <col min="194" max="194" width="18.28515625" style="99" customWidth="1"/>
    <col min="195" max="195" width="11.28515625" style="99" customWidth="1"/>
    <col min="196" max="438" width="15.7109375" style="99"/>
    <col min="439" max="439" width="16.140625" style="99" customWidth="1"/>
    <col min="440" max="440" width="10.5703125" style="99" customWidth="1"/>
    <col min="441" max="441" width="16.140625" style="99" customWidth="1"/>
    <col min="442" max="442" width="81.85546875" style="99" customWidth="1"/>
    <col min="443" max="443" width="8" style="99" customWidth="1"/>
    <col min="444" max="444" width="12.140625" style="99" customWidth="1"/>
    <col min="445" max="445" width="16" style="99" customWidth="1"/>
    <col min="446" max="446" width="17.28515625" style="99" customWidth="1"/>
    <col min="447" max="447" width="7.7109375" style="99" customWidth="1"/>
    <col min="448" max="449" width="15.7109375" style="99"/>
    <col min="450" max="450" width="18.28515625" style="99" customWidth="1"/>
    <col min="451" max="451" width="11.28515625" style="99" customWidth="1"/>
    <col min="452" max="694" width="15.7109375" style="99"/>
    <col min="695" max="695" width="16.140625" style="99" customWidth="1"/>
    <col min="696" max="696" width="10.5703125" style="99" customWidth="1"/>
    <col min="697" max="697" width="16.140625" style="99" customWidth="1"/>
    <col min="698" max="698" width="81.85546875" style="99" customWidth="1"/>
    <col min="699" max="699" width="8" style="99" customWidth="1"/>
    <col min="700" max="700" width="12.140625" style="99" customWidth="1"/>
    <col min="701" max="701" width="16" style="99" customWidth="1"/>
    <col min="702" max="702" width="17.28515625" style="99" customWidth="1"/>
    <col min="703" max="703" width="7.7109375" style="99" customWidth="1"/>
    <col min="704" max="705" width="15.7109375" style="99"/>
    <col min="706" max="706" width="18.28515625" style="99" customWidth="1"/>
    <col min="707" max="707" width="11.28515625" style="99" customWidth="1"/>
    <col min="708" max="950" width="15.7109375" style="99"/>
    <col min="951" max="951" width="16.140625" style="99" customWidth="1"/>
    <col min="952" max="952" width="10.5703125" style="99" customWidth="1"/>
    <col min="953" max="953" width="16.140625" style="99" customWidth="1"/>
    <col min="954" max="954" width="81.85546875" style="99" customWidth="1"/>
    <col min="955" max="955" width="8" style="99" customWidth="1"/>
    <col min="956" max="956" width="12.140625" style="99" customWidth="1"/>
    <col min="957" max="957" width="16" style="99" customWidth="1"/>
    <col min="958" max="958" width="17.28515625" style="99" customWidth="1"/>
    <col min="959" max="959" width="7.7109375" style="99" customWidth="1"/>
    <col min="960" max="961" width="15.7109375" style="99"/>
    <col min="962" max="962" width="18.28515625" style="99" customWidth="1"/>
    <col min="963" max="963" width="11.28515625" style="99" customWidth="1"/>
    <col min="964" max="1206" width="15.7109375" style="99"/>
    <col min="1207" max="1207" width="16.140625" style="99" customWidth="1"/>
    <col min="1208" max="1208" width="10.5703125" style="99" customWidth="1"/>
    <col min="1209" max="1209" width="16.140625" style="99" customWidth="1"/>
    <col min="1210" max="1210" width="81.85546875" style="99" customWidth="1"/>
    <col min="1211" max="1211" width="8" style="99" customWidth="1"/>
    <col min="1212" max="1212" width="12.140625" style="99" customWidth="1"/>
    <col min="1213" max="1213" width="16" style="99" customWidth="1"/>
    <col min="1214" max="1214" width="17.28515625" style="99" customWidth="1"/>
    <col min="1215" max="1215" width="7.7109375" style="99" customWidth="1"/>
    <col min="1216" max="1217" width="15.7109375" style="99"/>
    <col min="1218" max="1218" width="18.28515625" style="99" customWidth="1"/>
    <col min="1219" max="1219" width="11.28515625" style="99" customWidth="1"/>
    <col min="1220" max="1462" width="15.7109375" style="99"/>
    <col min="1463" max="1463" width="16.140625" style="99" customWidth="1"/>
    <col min="1464" max="1464" width="10.5703125" style="99" customWidth="1"/>
    <col min="1465" max="1465" width="16.140625" style="99" customWidth="1"/>
    <col min="1466" max="1466" width="81.85546875" style="99" customWidth="1"/>
    <col min="1467" max="1467" width="8" style="99" customWidth="1"/>
    <col min="1468" max="1468" width="12.140625" style="99" customWidth="1"/>
    <col min="1469" max="1469" width="16" style="99" customWidth="1"/>
    <col min="1470" max="1470" width="17.28515625" style="99" customWidth="1"/>
    <col min="1471" max="1471" width="7.7109375" style="99" customWidth="1"/>
    <col min="1472" max="1473" width="15.7109375" style="99"/>
    <col min="1474" max="1474" width="18.28515625" style="99" customWidth="1"/>
    <col min="1475" max="1475" width="11.28515625" style="99" customWidth="1"/>
    <col min="1476" max="1718" width="15.7109375" style="99"/>
    <col min="1719" max="1719" width="16.140625" style="99" customWidth="1"/>
    <col min="1720" max="1720" width="10.5703125" style="99" customWidth="1"/>
    <col min="1721" max="1721" width="16.140625" style="99" customWidth="1"/>
    <col min="1722" max="1722" width="81.85546875" style="99" customWidth="1"/>
    <col min="1723" max="1723" width="8" style="99" customWidth="1"/>
    <col min="1724" max="1724" width="12.140625" style="99" customWidth="1"/>
    <col min="1725" max="1725" width="16" style="99" customWidth="1"/>
    <col min="1726" max="1726" width="17.28515625" style="99" customWidth="1"/>
    <col min="1727" max="1727" width="7.7109375" style="99" customWidth="1"/>
    <col min="1728" max="1729" width="15.7109375" style="99"/>
    <col min="1730" max="1730" width="18.28515625" style="99" customWidth="1"/>
    <col min="1731" max="1731" width="11.28515625" style="99" customWidth="1"/>
    <col min="1732" max="1974" width="15.7109375" style="99"/>
    <col min="1975" max="1975" width="16.140625" style="99" customWidth="1"/>
    <col min="1976" max="1976" width="10.5703125" style="99" customWidth="1"/>
    <col min="1977" max="1977" width="16.140625" style="99" customWidth="1"/>
    <col min="1978" max="1978" width="81.85546875" style="99" customWidth="1"/>
    <col min="1979" max="1979" width="8" style="99" customWidth="1"/>
    <col min="1980" max="1980" width="12.140625" style="99" customWidth="1"/>
    <col min="1981" max="1981" width="16" style="99" customWidth="1"/>
    <col min="1982" max="1982" width="17.28515625" style="99" customWidth="1"/>
    <col min="1983" max="1983" width="7.7109375" style="99" customWidth="1"/>
    <col min="1984" max="1985" width="15.7109375" style="99"/>
    <col min="1986" max="1986" width="18.28515625" style="99" customWidth="1"/>
    <col min="1987" max="1987" width="11.28515625" style="99" customWidth="1"/>
    <col min="1988" max="2230" width="15.7109375" style="99"/>
    <col min="2231" max="2231" width="16.140625" style="99" customWidth="1"/>
    <col min="2232" max="2232" width="10.5703125" style="99" customWidth="1"/>
    <col min="2233" max="2233" width="16.140625" style="99" customWidth="1"/>
    <col min="2234" max="2234" width="81.85546875" style="99" customWidth="1"/>
    <col min="2235" max="2235" width="8" style="99" customWidth="1"/>
    <col min="2236" max="2236" width="12.140625" style="99" customWidth="1"/>
    <col min="2237" max="2237" width="16" style="99" customWidth="1"/>
    <col min="2238" max="2238" width="17.28515625" style="99" customWidth="1"/>
    <col min="2239" max="2239" width="7.7109375" style="99" customWidth="1"/>
    <col min="2240" max="2241" width="15.7109375" style="99"/>
    <col min="2242" max="2242" width="18.28515625" style="99" customWidth="1"/>
    <col min="2243" max="2243" width="11.28515625" style="99" customWidth="1"/>
    <col min="2244" max="2486" width="15.7109375" style="99"/>
    <col min="2487" max="2487" width="16.140625" style="99" customWidth="1"/>
    <col min="2488" max="2488" width="10.5703125" style="99" customWidth="1"/>
    <col min="2489" max="2489" width="16.140625" style="99" customWidth="1"/>
    <col min="2490" max="2490" width="81.85546875" style="99" customWidth="1"/>
    <col min="2491" max="2491" width="8" style="99" customWidth="1"/>
    <col min="2492" max="2492" width="12.140625" style="99" customWidth="1"/>
    <col min="2493" max="2493" width="16" style="99" customWidth="1"/>
    <col min="2494" max="2494" width="17.28515625" style="99" customWidth="1"/>
    <col min="2495" max="2495" width="7.7109375" style="99" customWidth="1"/>
    <col min="2496" max="2497" width="15.7109375" style="99"/>
    <col min="2498" max="2498" width="18.28515625" style="99" customWidth="1"/>
    <col min="2499" max="2499" width="11.28515625" style="99" customWidth="1"/>
    <col min="2500" max="2742" width="15.7109375" style="99"/>
    <col min="2743" max="2743" width="16.140625" style="99" customWidth="1"/>
    <col min="2744" max="2744" width="10.5703125" style="99" customWidth="1"/>
    <col min="2745" max="2745" width="16.140625" style="99" customWidth="1"/>
    <col min="2746" max="2746" width="81.85546875" style="99" customWidth="1"/>
    <col min="2747" max="2747" width="8" style="99" customWidth="1"/>
    <col min="2748" max="2748" width="12.140625" style="99" customWidth="1"/>
    <col min="2749" max="2749" width="16" style="99" customWidth="1"/>
    <col min="2750" max="2750" width="17.28515625" style="99" customWidth="1"/>
    <col min="2751" max="2751" width="7.7109375" style="99" customWidth="1"/>
    <col min="2752" max="2753" width="15.7109375" style="99"/>
    <col min="2754" max="2754" width="18.28515625" style="99" customWidth="1"/>
    <col min="2755" max="2755" width="11.28515625" style="99" customWidth="1"/>
    <col min="2756" max="2998" width="15.7109375" style="99"/>
    <col min="2999" max="2999" width="16.140625" style="99" customWidth="1"/>
    <col min="3000" max="3000" width="10.5703125" style="99" customWidth="1"/>
    <col min="3001" max="3001" width="16.140625" style="99" customWidth="1"/>
    <col min="3002" max="3002" width="81.85546875" style="99" customWidth="1"/>
    <col min="3003" max="3003" width="8" style="99" customWidth="1"/>
    <col min="3004" max="3004" width="12.140625" style="99" customWidth="1"/>
    <col min="3005" max="3005" width="16" style="99" customWidth="1"/>
    <col min="3006" max="3006" width="17.28515625" style="99" customWidth="1"/>
    <col min="3007" max="3007" width="7.7109375" style="99" customWidth="1"/>
    <col min="3008" max="3009" width="15.7109375" style="99"/>
    <col min="3010" max="3010" width="18.28515625" style="99" customWidth="1"/>
    <col min="3011" max="3011" width="11.28515625" style="99" customWidth="1"/>
    <col min="3012" max="3254" width="15.7109375" style="99"/>
    <col min="3255" max="3255" width="16.140625" style="99" customWidth="1"/>
    <col min="3256" max="3256" width="10.5703125" style="99" customWidth="1"/>
    <col min="3257" max="3257" width="16.140625" style="99" customWidth="1"/>
    <col min="3258" max="3258" width="81.85546875" style="99" customWidth="1"/>
    <col min="3259" max="3259" width="8" style="99" customWidth="1"/>
    <col min="3260" max="3260" width="12.140625" style="99" customWidth="1"/>
    <col min="3261" max="3261" width="16" style="99" customWidth="1"/>
    <col min="3262" max="3262" width="17.28515625" style="99" customWidth="1"/>
    <col min="3263" max="3263" width="7.7109375" style="99" customWidth="1"/>
    <col min="3264" max="3265" width="15.7109375" style="99"/>
    <col min="3266" max="3266" width="18.28515625" style="99" customWidth="1"/>
    <col min="3267" max="3267" width="11.28515625" style="99" customWidth="1"/>
    <col min="3268" max="3510" width="15.7109375" style="99"/>
    <col min="3511" max="3511" width="16.140625" style="99" customWidth="1"/>
    <col min="3512" max="3512" width="10.5703125" style="99" customWidth="1"/>
    <col min="3513" max="3513" width="16.140625" style="99" customWidth="1"/>
    <col min="3514" max="3514" width="81.85546875" style="99" customWidth="1"/>
    <col min="3515" max="3515" width="8" style="99" customWidth="1"/>
    <col min="3516" max="3516" width="12.140625" style="99" customWidth="1"/>
    <col min="3517" max="3517" width="16" style="99" customWidth="1"/>
    <col min="3518" max="3518" width="17.28515625" style="99" customWidth="1"/>
    <col min="3519" max="3519" width="7.7109375" style="99" customWidth="1"/>
    <col min="3520" max="3521" width="15.7109375" style="99"/>
    <col min="3522" max="3522" width="18.28515625" style="99" customWidth="1"/>
    <col min="3523" max="3523" width="11.28515625" style="99" customWidth="1"/>
    <col min="3524" max="3766" width="15.7109375" style="99"/>
    <col min="3767" max="3767" width="16.140625" style="99" customWidth="1"/>
    <col min="3768" max="3768" width="10.5703125" style="99" customWidth="1"/>
    <col min="3769" max="3769" width="16.140625" style="99" customWidth="1"/>
    <col min="3770" max="3770" width="81.85546875" style="99" customWidth="1"/>
    <col min="3771" max="3771" width="8" style="99" customWidth="1"/>
    <col min="3772" max="3772" width="12.140625" style="99" customWidth="1"/>
    <col min="3773" max="3773" width="16" style="99" customWidth="1"/>
    <col min="3774" max="3774" width="17.28515625" style="99" customWidth="1"/>
    <col min="3775" max="3775" width="7.7109375" style="99" customWidth="1"/>
    <col min="3776" max="3777" width="15.7109375" style="99"/>
    <col min="3778" max="3778" width="18.28515625" style="99" customWidth="1"/>
    <col min="3779" max="3779" width="11.28515625" style="99" customWidth="1"/>
    <col min="3780" max="4022" width="15.7109375" style="99"/>
    <col min="4023" max="4023" width="16.140625" style="99" customWidth="1"/>
    <col min="4024" max="4024" width="10.5703125" style="99" customWidth="1"/>
    <col min="4025" max="4025" width="16.140625" style="99" customWidth="1"/>
    <col min="4026" max="4026" width="81.85546875" style="99" customWidth="1"/>
    <col min="4027" max="4027" width="8" style="99" customWidth="1"/>
    <col min="4028" max="4028" width="12.140625" style="99" customWidth="1"/>
    <col min="4029" max="4029" width="16" style="99" customWidth="1"/>
    <col min="4030" max="4030" width="17.28515625" style="99" customWidth="1"/>
    <col min="4031" max="4031" width="7.7109375" style="99" customWidth="1"/>
    <col min="4032" max="4033" width="15.7109375" style="99"/>
    <col min="4034" max="4034" width="18.28515625" style="99" customWidth="1"/>
    <col min="4035" max="4035" width="11.28515625" style="99" customWidth="1"/>
    <col min="4036" max="4278" width="15.7109375" style="99"/>
    <col min="4279" max="4279" width="16.140625" style="99" customWidth="1"/>
    <col min="4280" max="4280" width="10.5703125" style="99" customWidth="1"/>
    <col min="4281" max="4281" width="16.140625" style="99" customWidth="1"/>
    <col min="4282" max="4282" width="81.85546875" style="99" customWidth="1"/>
    <col min="4283" max="4283" width="8" style="99" customWidth="1"/>
    <col min="4284" max="4284" width="12.140625" style="99" customWidth="1"/>
    <col min="4285" max="4285" width="16" style="99" customWidth="1"/>
    <col min="4286" max="4286" width="17.28515625" style="99" customWidth="1"/>
    <col min="4287" max="4287" width="7.7109375" style="99" customWidth="1"/>
    <col min="4288" max="4289" width="15.7109375" style="99"/>
    <col min="4290" max="4290" width="18.28515625" style="99" customWidth="1"/>
    <col min="4291" max="4291" width="11.28515625" style="99" customWidth="1"/>
    <col min="4292" max="4534" width="15.7109375" style="99"/>
    <col min="4535" max="4535" width="16.140625" style="99" customWidth="1"/>
    <col min="4536" max="4536" width="10.5703125" style="99" customWidth="1"/>
    <col min="4537" max="4537" width="16.140625" style="99" customWidth="1"/>
    <col min="4538" max="4538" width="81.85546875" style="99" customWidth="1"/>
    <col min="4539" max="4539" width="8" style="99" customWidth="1"/>
    <col min="4540" max="4540" width="12.140625" style="99" customWidth="1"/>
    <col min="4541" max="4541" width="16" style="99" customWidth="1"/>
    <col min="4542" max="4542" width="17.28515625" style="99" customWidth="1"/>
    <col min="4543" max="4543" width="7.7109375" style="99" customWidth="1"/>
    <col min="4544" max="4545" width="15.7109375" style="99"/>
    <col min="4546" max="4546" width="18.28515625" style="99" customWidth="1"/>
    <col min="4547" max="4547" width="11.28515625" style="99" customWidth="1"/>
    <col min="4548" max="4790" width="15.7109375" style="99"/>
    <col min="4791" max="4791" width="16.140625" style="99" customWidth="1"/>
    <col min="4792" max="4792" width="10.5703125" style="99" customWidth="1"/>
    <col min="4793" max="4793" width="16.140625" style="99" customWidth="1"/>
    <col min="4794" max="4794" width="81.85546875" style="99" customWidth="1"/>
    <col min="4795" max="4795" width="8" style="99" customWidth="1"/>
    <col min="4796" max="4796" width="12.140625" style="99" customWidth="1"/>
    <col min="4797" max="4797" width="16" style="99" customWidth="1"/>
    <col min="4798" max="4798" width="17.28515625" style="99" customWidth="1"/>
    <col min="4799" max="4799" width="7.7109375" style="99" customWidth="1"/>
    <col min="4800" max="4801" width="15.7109375" style="99"/>
    <col min="4802" max="4802" width="18.28515625" style="99" customWidth="1"/>
    <col min="4803" max="4803" width="11.28515625" style="99" customWidth="1"/>
    <col min="4804" max="5046" width="15.7109375" style="99"/>
    <col min="5047" max="5047" width="16.140625" style="99" customWidth="1"/>
    <col min="5048" max="5048" width="10.5703125" style="99" customWidth="1"/>
    <col min="5049" max="5049" width="16.140625" style="99" customWidth="1"/>
    <col min="5050" max="5050" width="81.85546875" style="99" customWidth="1"/>
    <col min="5051" max="5051" width="8" style="99" customWidth="1"/>
    <col min="5052" max="5052" width="12.140625" style="99" customWidth="1"/>
    <col min="5053" max="5053" width="16" style="99" customWidth="1"/>
    <col min="5054" max="5054" width="17.28515625" style="99" customWidth="1"/>
    <col min="5055" max="5055" width="7.7109375" style="99" customWidth="1"/>
    <col min="5056" max="5057" width="15.7109375" style="99"/>
    <col min="5058" max="5058" width="18.28515625" style="99" customWidth="1"/>
    <col min="5059" max="5059" width="11.28515625" style="99" customWidth="1"/>
    <col min="5060" max="5302" width="15.7109375" style="99"/>
    <col min="5303" max="5303" width="16.140625" style="99" customWidth="1"/>
    <col min="5304" max="5304" width="10.5703125" style="99" customWidth="1"/>
    <col min="5305" max="5305" width="16.140625" style="99" customWidth="1"/>
    <col min="5306" max="5306" width="81.85546875" style="99" customWidth="1"/>
    <col min="5307" max="5307" width="8" style="99" customWidth="1"/>
    <col min="5308" max="5308" width="12.140625" style="99" customWidth="1"/>
    <col min="5309" max="5309" width="16" style="99" customWidth="1"/>
    <col min="5310" max="5310" width="17.28515625" style="99" customWidth="1"/>
    <col min="5311" max="5311" width="7.7109375" style="99" customWidth="1"/>
    <col min="5312" max="5313" width="15.7109375" style="99"/>
    <col min="5314" max="5314" width="18.28515625" style="99" customWidth="1"/>
    <col min="5315" max="5315" width="11.28515625" style="99" customWidth="1"/>
    <col min="5316" max="5558" width="15.7109375" style="99"/>
    <col min="5559" max="5559" width="16.140625" style="99" customWidth="1"/>
    <col min="5560" max="5560" width="10.5703125" style="99" customWidth="1"/>
    <col min="5561" max="5561" width="16.140625" style="99" customWidth="1"/>
    <col min="5562" max="5562" width="81.85546875" style="99" customWidth="1"/>
    <col min="5563" max="5563" width="8" style="99" customWidth="1"/>
    <col min="5564" max="5564" width="12.140625" style="99" customWidth="1"/>
    <col min="5565" max="5565" width="16" style="99" customWidth="1"/>
    <col min="5566" max="5566" width="17.28515625" style="99" customWidth="1"/>
    <col min="5567" max="5567" width="7.7109375" style="99" customWidth="1"/>
    <col min="5568" max="5569" width="15.7109375" style="99"/>
    <col min="5570" max="5570" width="18.28515625" style="99" customWidth="1"/>
    <col min="5571" max="5571" width="11.28515625" style="99" customWidth="1"/>
    <col min="5572" max="5814" width="15.7109375" style="99"/>
    <col min="5815" max="5815" width="16.140625" style="99" customWidth="1"/>
    <col min="5816" max="5816" width="10.5703125" style="99" customWidth="1"/>
    <col min="5817" max="5817" width="16.140625" style="99" customWidth="1"/>
    <col min="5818" max="5818" width="81.85546875" style="99" customWidth="1"/>
    <col min="5819" max="5819" width="8" style="99" customWidth="1"/>
    <col min="5820" max="5820" width="12.140625" style="99" customWidth="1"/>
    <col min="5821" max="5821" width="16" style="99" customWidth="1"/>
    <col min="5822" max="5822" width="17.28515625" style="99" customWidth="1"/>
    <col min="5823" max="5823" width="7.7109375" style="99" customWidth="1"/>
    <col min="5824" max="5825" width="15.7109375" style="99"/>
    <col min="5826" max="5826" width="18.28515625" style="99" customWidth="1"/>
    <col min="5827" max="5827" width="11.28515625" style="99" customWidth="1"/>
    <col min="5828" max="6070" width="15.7109375" style="99"/>
    <col min="6071" max="6071" width="16.140625" style="99" customWidth="1"/>
    <col min="6072" max="6072" width="10.5703125" style="99" customWidth="1"/>
    <col min="6073" max="6073" width="16.140625" style="99" customWidth="1"/>
    <col min="6074" max="6074" width="81.85546875" style="99" customWidth="1"/>
    <col min="6075" max="6075" width="8" style="99" customWidth="1"/>
    <col min="6076" max="6076" width="12.140625" style="99" customWidth="1"/>
    <col min="6077" max="6077" width="16" style="99" customWidth="1"/>
    <col min="6078" max="6078" width="17.28515625" style="99" customWidth="1"/>
    <col min="6079" max="6079" width="7.7109375" style="99" customWidth="1"/>
    <col min="6080" max="6081" width="15.7109375" style="99"/>
    <col min="6082" max="6082" width="18.28515625" style="99" customWidth="1"/>
    <col min="6083" max="6083" width="11.28515625" style="99" customWidth="1"/>
    <col min="6084" max="6326" width="15.7109375" style="99"/>
    <col min="6327" max="6327" width="16.140625" style="99" customWidth="1"/>
    <col min="6328" max="6328" width="10.5703125" style="99" customWidth="1"/>
    <col min="6329" max="6329" width="16.140625" style="99" customWidth="1"/>
    <col min="6330" max="6330" width="81.85546875" style="99" customWidth="1"/>
    <col min="6331" max="6331" width="8" style="99" customWidth="1"/>
    <col min="6332" max="6332" width="12.140625" style="99" customWidth="1"/>
    <col min="6333" max="6333" width="16" style="99" customWidth="1"/>
    <col min="6334" max="6334" width="17.28515625" style="99" customWidth="1"/>
    <col min="6335" max="6335" width="7.7109375" style="99" customWidth="1"/>
    <col min="6336" max="6337" width="15.7109375" style="99"/>
    <col min="6338" max="6338" width="18.28515625" style="99" customWidth="1"/>
    <col min="6339" max="6339" width="11.28515625" style="99" customWidth="1"/>
    <col min="6340" max="6582" width="15.7109375" style="99"/>
    <col min="6583" max="6583" width="16.140625" style="99" customWidth="1"/>
    <col min="6584" max="6584" width="10.5703125" style="99" customWidth="1"/>
    <col min="6585" max="6585" width="16.140625" style="99" customWidth="1"/>
    <col min="6586" max="6586" width="81.85546875" style="99" customWidth="1"/>
    <col min="6587" max="6587" width="8" style="99" customWidth="1"/>
    <col min="6588" max="6588" width="12.140625" style="99" customWidth="1"/>
    <col min="6589" max="6589" width="16" style="99" customWidth="1"/>
    <col min="6590" max="6590" width="17.28515625" style="99" customWidth="1"/>
    <col min="6591" max="6591" width="7.7109375" style="99" customWidth="1"/>
    <col min="6592" max="6593" width="15.7109375" style="99"/>
    <col min="6594" max="6594" width="18.28515625" style="99" customWidth="1"/>
    <col min="6595" max="6595" width="11.28515625" style="99" customWidth="1"/>
    <col min="6596" max="6838" width="15.7109375" style="99"/>
    <col min="6839" max="6839" width="16.140625" style="99" customWidth="1"/>
    <col min="6840" max="6840" width="10.5703125" style="99" customWidth="1"/>
    <col min="6841" max="6841" width="16.140625" style="99" customWidth="1"/>
    <col min="6842" max="6842" width="81.85546875" style="99" customWidth="1"/>
    <col min="6843" max="6843" width="8" style="99" customWidth="1"/>
    <col min="6844" max="6844" width="12.140625" style="99" customWidth="1"/>
    <col min="6845" max="6845" width="16" style="99" customWidth="1"/>
    <col min="6846" max="6846" width="17.28515625" style="99" customWidth="1"/>
    <col min="6847" max="6847" width="7.7109375" style="99" customWidth="1"/>
    <col min="6848" max="6849" width="15.7109375" style="99"/>
    <col min="6850" max="6850" width="18.28515625" style="99" customWidth="1"/>
    <col min="6851" max="6851" width="11.28515625" style="99" customWidth="1"/>
    <col min="6852" max="7094" width="15.7109375" style="99"/>
    <col min="7095" max="7095" width="16.140625" style="99" customWidth="1"/>
    <col min="7096" max="7096" width="10.5703125" style="99" customWidth="1"/>
    <col min="7097" max="7097" width="16.140625" style="99" customWidth="1"/>
    <col min="7098" max="7098" width="81.85546875" style="99" customWidth="1"/>
    <col min="7099" max="7099" width="8" style="99" customWidth="1"/>
    <col min="7100" max="7100" width="12.140625" style="99" customWidth="1"/>
    <col min="7101" max="7101" width="16" style="99" customWidth="1"/>
    <col min="7102" max="7102" width="17.28515625" style="99" customWidth="1"/>
    <col min="7103" max="7103" width="7.7109375" style="99" customWidth="1"/>
    <col min="7104" max="7105" width="15.7109375" style="99"/>
    <col min="7106" max="7106" width="18.28515625" style="99" customWidth="1"/>
    <col min="7107" max="7107" width="11.28515625" style="99" customWidth="1"/>
    <col min="7108" max="7350" width="15.7109375" style="99"/>
    <col min="7351" max="7351" width="16.140625" style="99" customWidth="1"/>
    <col min="7352" max="7352" width="10.5703125" style="99" customWidth="1"/>
    <col min="7353" max="7353" width="16.140625" style="99" customWidth="1"/>
    <col min="7354" max="7354" width="81.85546875" style="99" customWidth="1"/>
    <col min="7355" max="7355" width="8" style="99" customWidth="1"/>
    <col min="7356" max="7356" width="12.140625" style="99" customWidth="1"/>
    <col min="7357" max="7357" width="16" style="99" customWidth="1"/>
    <col min="7358" max="7358" width="17.28515625" style="99" customWidth="1"/>
    <col min="7359" max="7359" width="7.7109375" style="99" customWidth="1"/>
    <col min="7360" max="7361" width="15.7109375" style="99"/>
    <col min="7362" max="7362" width="18.28515625" style="99" customWidth="1"/>
    <col min="7363" max="7363" width="11.28515625" style="99" customWidth="1"/>
    <col min="7364" max="7606" width="15.7109375" style="99"/>
    <col min="7607" max="7607" width="16.140625" style="99" customWidth="1"/>
    <col min="7608" max="7608" width="10.5703125" style="99" customWidth="1"/>
    <col min="7609" max="7609" width="16.140625" style="99" customWidth="1"/>
    <col min="7610" max="7610" width="81.85546875" style="99" customWidth="1"/>
    <col min="7611" max="7611" width="8" style="99" customWidth="1"/>
    <col min="7612" max="7612" width="12.140625" style="99" customWidth="1"/>
    <col min="7613" max="7613" width="16" style="99" customWidth="1"/>
    <col min="7614" max="7614" width="17.28515625" style="99" customWidth="1"/>
    <col min="7615" max="7615" width="7.7109375" style="99" customWidth="1"/>
    <col min="7616" max="7617" width="15.7109375" style="99"/>
    <col min="7618" max="7618" width="18.28515625" style="99" customWidth="1"/>
    <col min="7619" max="7619" width="11.28515625" style="99" customWidth="1"/>
    <col min="7620" max="7862" width="15.7109375" style="99"/>
    <col min="7863" max="7863" width="16.140625" style="99" customWidth="1"/>
    <col min="7864" max="7864" width="10.5703125" style="99" customWidth="1"/>
    <col min="7865" max="7865" width="16.140625" style="99" customWidth="1"/>
    <col min="7866" max="7866" width="81.85546875" style="99" customWidth="1"/>
    <col min="7867" max="7867" width="8" style="99" customWidth="1"/>
    <col min="7868" max="7868" width="12.140625" style="99" customWidth="1"/>
    <col min="7869" max="7869" width="16" style="99" customWidth="1"/>
    <col min="7870" max="7870" width="17.28515625" style="99" customWidth="1"/>
    <col min="7871" max="7871" width="7.7109375" style="99" customWidth="1"/>
    <col min="7872" max="7873" width="15.7109375" style="99"/>
    <col min="7874" max="7874" width="18.28515625" style="99" customWidth="1"/>
    <col min="7875" max="7875" width="11.28515625" style="99" customWidth="1"/>
    <col min="7876" max="8118" width="15.7109375" style="99"/>
    <col min="8119" max="8119" width="16.140625" style="99" customWidth="1"/>
    <col min="8120" max="8120" width="10.5703125" style="99" customWidth="1"/>
    <col min="8121" max="8121" width="16.140625" style="99" customWidth="1"/>
    <col min="8122" max="8122" width="81.85546875" style="99" customWidth="1"/>
    <col min="8123" max="8123" width="8" style="99" customWidth="1"/>
    <col min="8124" max="8124" width="12.140625" style="99" customWidth="1"/>
    <col min="8125" max="8125" width="16" style="99" customWidth="1"/>
    <col min="8126" max="8126" width="17.28515625" style="99" customWidth="1"/>
    <col min="8127" max="8127" width="7.7109375" style="99" customWidth="1"/>
    <col min="8128" max="8129" width="15.7109375" style="99"/>
    <col min="8130" max="8130" width="18.28515625" style="99" customWidth="1"/>
    <col min="8131" max="8131" width="11.28515625" style="99" customWidth="1"/>
    <col min="8132" max="8374" width="15.7109375" style="99"/>
    <col min="8375" max="8375" width="16.140625" style="99" customWidth="1"/>
    <col min="8376" max="8376" width="10.5703125" style="99" customWidth="1"/>
    <col min="8377" max="8377" width="16.140625" style="99" customWidth="1"/>
    <col min="8378" max="8378" width="81.85546875" style="99" customWidth="1"/>
    <col min="8379" max="8379" width="8" style="99" customWidth="1"/>
    <col min="8380" max="8380" width="12.140625" style="99" customWidth="1"/>
    <col min="8381" max="8381" width="16" style="99" customWidth="1"/>
    <col min="8382" max="8382" width="17.28515625" style="99" customWidth="1"/>
    <col min="8383" max="8383" width="7.7109375" style="99" customWidth="1"/>
    <col min="8384" max="8385" width="15.7109375" style="99"/>
    <col min="8386" max="8386" width="18.28515625" style="99" customWidth="1"/>
    <col min="8387" max="8387" width="11.28515625" style="99" customWidth="1"/>
    <col min="8388" max="8630" width="15.7109375" style="99"/>
    <col min="8631" max="8631" width="16.140625" style="99" customWidth="1"/>
    <col min="8632" max="8632" width="10.5703125" style="99" customWidth="1"/>
    <col min="8633" max="8633" width="16.140625" style="99" customWidth="1"/>
    <col min="8634" max="8634" width="81.85546875" style="99" customWidth="1"/>
    <col min="8635" max="8635" width="8" style="99" customWidth="1"/>
    <col min="8636" max="8636" width="12.140625" style="99" customWidth="1"/>
    <col min="8637" max="8637" width="16" style="99" customWidth="1"/>
    <col min="8638" max="8638" width="17.28515625" style="99" customWidth="1"/>
    <col min="8639" max="8639" width="7.7109375" style="99" customWidth="1"/>
    <col min="8640" max="8641" width="15.7109375" style="99"/>
    <col min="8642" max="8642" width="18.28515625" style="99" customWidth="1"/>
    <col min="8643" max="8643" width="11.28515625" style="99" customWidth="1"/>
    <col min="8644" max="8886" width="15.7109375" style="99"/>
    <col min="8887" max="8887" width="16.140625" style="99" customWidth="1"/>
    <col min="8888" max="8888" width="10.5703125" style="99" customWidth="1"/>
    <col min="8889" max="8889" width="16.140625" style="99" customWidth="1"/>
    <col min="8890" max="8890" width="81.85546875" style="99" customWidth="1"/>
    <col min="8891" max="8891" width="8" style="99" customWidth="1"/>
    <col min="8892" max="8892" width="12.140625" style="99" customWidth="1"/>
    <col min="8893" max="8893" width="16" style="99" customWidth="1"/>
    <col min="8894" max="8894" width="17.28515625" style="99" customWidth="1"/>
    <col min="8895" max="8895" width="7.7109375" style="99" customWidth="1"/>
    <col min="8896" max="8897" width="15.7109375" style="99"/>
    <col min="8898" max="8898" width="18.28515625" style="99" customWidth="1"/>
    <col min="8899" max="8899" width="11.28515625" style="99" customWidth="1"/>
    <col min="8900" max="9142" width="15.7109375" style="99"/>
    <col min="9143" max="9143" width="16.140625" style="99" customWidth="1"/>
    <col min="9144" max="9144" width="10.5703125" style="99" customWidth="1"/>
    <col min="9145" max="9145" width="16.140625" style="99" customWidth="1"/>
    <col min="9146" max="9146" width="81.85546875" style="99" customWidth="1"/>
    <col min="9147" max="9147" width="8" style="99" customWidth="1"/>
    <col min="9148" max="9148" width="12.140625" style="99" customWidth="1"/>
    <col min="9149" max="9149" width="16" style="99" customWidth="1"/>
    <col min="9150" max="9150" width="17.28515625" style="99" customWidth="1"/>
    <col min="9151" max="9151" width="7.7109375" style="99" customWidth="1"/>
    <col min="9152" max="9153" width="15.7109375" style="99"/>
    <col min="9154" max="9154" width="18.28515625" style="99" customWidth="1"/>
    <col min="9155" max="9155" width="11.28515625" style="99" customWidth="1"/>
    <col min="9156" max="9398" width="15.7109375" style="99"/>
    <col min="9399" max="9399" width="16.140625" style="99" customWidth="1"/>
    <col min="9400" max="9400" width="10.5703125" style="99" customWidth="1"/>
    <col min="9401" max="9401" width="16.140625" style="99" customWidth="1"/>
    <col min="9402" max="9402" width="81.85546875" style="99" customWidth="1"/>
    <col min="9403" max="9403" width="8" style="99" customWidth="1"/>
    <col min="9404" max="9404" width="12.140625" style="99" customWidth="1"/>
    <col min="9405" max="9405" width="16" style="99" customWidth="1"/>
    <col min="9406" max="9406" width="17.28515625" style="99" customWidth="1"/>
    <col min="9407" max="9407" width="7.7109375" style="99" customWidth="1"/>
    <col min="9408" max="9409" width="15.7109375" style="99"/>
    <col min="9410" max="9410" width="18.28515625" style="99" customWidth="1"/>
    <col min="9411" max="9411" width="11.28515625" style="99" customWidth="1"/>
    <col min="9412" max="9654" width="15.7109375" style="99"/>
    <col min="9655" max="9655" width="16.140625" style="99" customWidth="1"/>
    <col min="9656" max="9656" width="10.5703125" style="99" customWidth="1"/>
    <col min="9657" max="9657" width="16.140625" style="99" customWidth="1"/>
    <col min="9658" max="9658" width="81.85546875" style="99" customWidth="1"/>
    <col min="9659" max="9659" width="8" style="99" customWidth="1"/>
    <col min="9660" max="9660" width="12.140625" style="99" customWidth="1"/>
    <col min="9661" max="9661" width="16" style="99" customWidth="1"/>
    <col min="9662" max="9662" width="17.28515625" style="99" customWidth="1"/>
    <col min="9663" max="9663" width="7.7109375" style="99" customWidth="1"/>
    <col min="9664" max="9665" width="15.7109375" style="99"/>
    <col min="9666" max="9666" width="18.28515625" style="99" customWidth="1"/>
    <col min="9667" max="9667" width="11.28515625" style="99" customWidth="1"/>
    <col min="9668" max="9910" width="15.7109375" style="99"/>
    <col min="9911" max="9911" width="16.140625" style="99" customWidth="1"/>
    <col min="9912" max="9912" width="10.5703125" style="99" customWidth="1"/>
    <col min="9913" max="9913" width="16.140625" style="99" customWidth="1"/>
    <col min="9914" max="9914" width="81.85546875" style="99" customWidth="1"/>
    <col min="9915" max="9915" width="8" style="99" customWidth="1"/>
    <col min="9916" max="9916" width="12.140625" style="99" customWidth="1"/>
    <col min="9917" max="9917" width="16" style="99" customWidth="1"/>
    <col min="9918" max="9918" width="17.28515625" style="99" customWidth="1"/>
    <col min="9919" max="9919" width="7.7109375" style="99" customWidth="1"/>
    <col min="9920" max="9921" width="15.7109375" style="99"/>
    <col min="9922" max="9922" width="18.28515625" style="99" customWidth="1"/>
    <col min="9923" max="9923" width="11.28515625" style="99" customWidth="1"/>
    <col min="9924" max="10166" width="15.7109375" style="99"/>
    <col min="10167" max="10167" width="16.140625" style="99" customWidth="1"/>
    <col min="10168" max="10168" width="10.5703125" style="99" customWidth="1"/>
    <col min="10169" max="10169" width="16.140625" style="99" customWidth="1"/>
    <col min="10170" max="10170" width="81.85546875" style="99" customWidth="1"/>
    <col min="10171" max="10171" width="8" style="99" customWidth="1"/>
    <col min="10172" max="10172" width="12.140625" style="99" customWidth="1"/>
    <col min="10173" max="10173" width="16" style="99" customWidth="1"/>
    <col min="10174" max="10174" width="17.28515625" style="99" customWidth="1"/>
    <col min="10175" max="10175" width="7.7109375" style="99" customWidth="1"/>
    <col min="10176" max="10177" width="15.7109375" style="99"/>
    <col min="10178" max="10178" width="18.28515625" style="99" customWidth="1"/>
    <col min="10179" max="10179" width="11.28515625" style="99" customWidth="1"/>
    <col min="10180" max="10422" width="15.7109375" style="99"/>
    <col min="10423" max="10423" width="16.140625" style="99" customWidth="1"/>
    <col min="10424" max="10424" width="10.5703125" style="99" customWidth="1"/>
    <col min="10425" max="10425" width="16.140625" style="99" customWidth="1"/>
    <col min="10426" max="10426" width="81.85546875" style="99" customWidth="1"/>
    <col min="10427" max="10427" width="8" style="99" customWidth="1"/>
    <col min="10428" max="10428" width="12.140625" style="99" customWidth="1"/>
    <col min="10429" max="10429" width="16" style="99" customWidth="1"/>
    <col min="10430" max="10430" width="17.28515625" style="99" customWidth="1"/>
    <col min="10431" max="10431" width="7.7109375" style="99" customWidth="1"/>
    <col min="10432" max="10433" width="15.7109375" style="99"/>
    <col min="10434" max="10434" width="18.28515625" style="99" customWidth="1"/>
    <col min="10435" max="10435" width="11.28515625" style="99" customWidth="1"/>
    <col min="10436" max="10678" width="15.7109375" style="99"/>
    <col min="10679" max="10679" width="16.140625" style="99" customWidth="1"/>
    <col min="10680" max="10680" width="10.5703125" style="99" customWidth="1"/>
    <col min="10681" max="10681" width="16.140625" style="99" customWidth="1"/>
    <col min="10682" max="10682" width="81.85546875" style="99" customWidth="1"/>
    <col min="10683" max="10683" width="8" style="99" customWidth="1"/>
    <col min="10684" max="10684" width="12.140625" style="99" customWidth="1"/>
    <col min="10685" max="10685" width="16" style="99" customWidth="1"/>
    <col min="10686" max="10686" width="17.28515625" style="99" customWidth="1"/>
    <col min="10687" max="10687" width="7.7109375" style="99" customWidth="1"/>
    <col min="10688" max="10689" width="15.7109375" style="99"/>
    <col min="10690" max="10690" width="18.28515625" style="99" customWidth="1"/>
    <col min="10691" max="10691" width="11.28515625" style="99" customWidth="1"/>
    <col min="10692" max="10934" width="15.7109375" style="99"/>
    <col min="10935" max="10935" width="16.140625" style="99" customWidth="1"/>
    <col min="10936" max="10936" width="10.5703125" style="99" customWidth="1"/>
    <col min="10937" max="10937" width="16.140625" style="99" customWidth="1"/>
    <col min="10938" max="10938" width="81.85546875" style="99" customWidth="1"/>
    <col min="10939" max="10939" width="8" style="99" customWidth="1"/>
    <col min="10940" max="10940" width="12.140625" style="99" customWidth="1"/>
    <col min="10941" max="10941" width="16" style="99" customWidth="1"/>
    <col min="10942" max="10942" width="17.28515625" style="99" customWidth="1"/>
    <col min="10943" max="10943" width="7.7109375" style="99" customWidth="1"/>
    <col min="10944" max="10945" width="15.7109375" style="99"/>
    <col min="10946" max="10946" width="18.28515625" style="99" customWidth="1"/>
    <col min="10947" max="10947" width="11.28515625" style="99" customWidth="1"/>
    <col min="10948" max="11190" width="15.7109375" style="99"/>
    <col min="11191" max="11191" width="16.140625" style="99" customWidth="1"/>
    <col min="11192" max="11192" width="10.5703125" style="99" customWidth="1"/>
    <col min="11193" max="11193" width="16.140625" style="99" customWidth="1"/>
    <col min="11194" max="11194" width="81.85546875" style="99" customWidth="1"/>
    <col min="11195" max="11195" width="8" style="99" customWidth="1"/>
    <col min="11196" max="11196" width="12.140625" style="99" customWidth="1"/>
    <col min="11197" max="11197" width="16" style="99" customWidth="1"/>
    <col min="11198" max="11198" width="17.28515625" style="99" customWidth="1"/>
    <col min="11199" max="11199" width="7.7109375" style="99" customWidth="1"/>
    <col min="11200" max="11201" width="15.7109375" style="99"/>
    <col min="11202" max="11202" width="18.28515625" style="99" customWidth="1"/>
    <col min="11203" max="11203" width="11.28515625" style="99" customWidth="1"/>
    <col min="11204" max="11446" width="15.7109375" style="99"/>
    <col min="11447" max="11447" width="16.140625" style="99" customWidth="1"/>
    <col min="11448" max="11448" width="10.5703125" style="99" customWidth="1"/>
    <col min="11449" max="11449" width="16.140625" style="99" customWidth="1"/>
    <col min="11450" max="11450" width="81.85546875" style="99" customWidth="1"/>
    <col min="11451" max="11451" width="8" style="99" customWidth="1"/>
    <col min="11452" max="11452" width="12.140625" style="99" customWidth="1"/>
    <col min="11453" max="11453" width="16" style="99" customWidth="1"/>
    <col min="11454" max="11454" width="17.28515625" style="99" customWidth="1"/>
    <col min="11455" max="11455" width="7.7109375" style="99" customWidth="1"/>
    <col min="11456" max="11457" width="15.7109375" style="99"/>
    <col min="11458" max="11458" width="18.28515625" style="99" customWidth="1"/>
    <col min="11459" max="11459" width="11.28515625" style="99" customWidth="1"/>
    <col min="11460" max="11702" width="15.7109375" style="99"/>
    <col min="11703" max="11703" width="16.140625" style="99" customWidth="1"/>
    <col min="11704" max="11704" width="10.5703125" style="99" customWidth="1"/>
    <col min="11705" max="11705" width="16.140625" style="99" customWidth="1"/>
    <col min="11706" max="11706" width="81.85546875" style="99" customWidth="1"/>
    <col min="11707" max="11707" width="8" style="99" customWidth="1"/>
    <col min="11708" max="11708" width="12.140625" style="99" customWidth="1"/>
    <col min="11709" max="11709" width="16" style="99" customWidth="1"/>
    <col min="11710" max="11710" width="17.28515625" style="99" customWidth="1"/>
    <col min="11711" max="11711" width="7.7109375" style="99" customWidth="1"/>
    <col min="11712" max="11713" width="15.7109375" style="99"/>
    <col min="11714" max="11714" width="18.28515625" style="99" customWidth="1"/>
    <col min="11715" max="11715" width="11.28515625" style="99" customWidth="1"/>
    <col min="11716" max="11958" width="15.7109375" style="99"/>
    <col min="11959" max="11959" width="16.140625" style="99" customWidth="1"/>
    <col min="11960" max="11960" width="10.5703125" style="99" customWidth="1"/>
    <col min="11961" max="11961" width="16.140625" style="99" customWidth="1"/>
    <col min="11962" max="11962" width="81.85546875" style="99" customWidth="1"/>
    <col min="11963" max="11963" width="8" style="99" customWidth="1"/>
    <col min="11964" max="11964" width="12.140625" style="99" customWidth="1"/>
    <col min="11965" max="11965" width="16" style="99" customWidth="1"/>
    <col min="11966" max="11966" width="17.28515625" style="99" customWidth="1"/>
    <col min="11967" max="11967" width="7.7109375" style="99" customWidth="1"/>
    <col min="11968" max="11969" width="15.7109375" style="99"/>
    <col min="11970" max="11970" width="18.28515625" style="99" customWidth="1"/>
    <col min="11971" max="11971" width="11.28515625" style="99" customWidth="1"/>
    <col min="11972" max="12214" width="15.7109375" style="99"/>
    <col min="12215" max="12215" width="16.140625" style="99" customWidth="1"/>
    <col min="12216" max="12216" width="10.5703125" style="99" customWidth="1"/>
    <col min="12217" max="12217" width="16.140625" style="99" customWidth="1"/>
    <col min="12218" max="12218" width="81.85546875" style="99" customWidth="1"/>
    <col min="12219" max="12219" width="8" style="99" customWidth="1"/>
    <col min="12220" max="12220" width="12.140625" style="99" customWidth="1"/>
    <col min="12221" max="12221" width="16" style="99" customWidth="1"/>
    <col min="12222" max="12222" width="17.28515625" style="99" customWidth="1"/>
    <col min="12223" max="12223" width="7.7109375" style="99" customWidth="1"/>
    <col min="12224" max="12225" width="15.7109375" style="99"/>
    <col min="12226" max="12226" width="18.28515625" style="99" customWidth="1"/>
    <col min="12227" max="12227" width="11.28515625" style="99" customWidth="1"/>
    <col min="12228" max="12470" width="15.7109375" style="99"/>
    <col min="12471" max="12471" width="16.140625" style="99" customWidth="1"/>
    <col min="12472" max="12472" width="10.5703125" style="99" customWidth="1"/>
    <col min="12473" max="12473" width="16.140625" style="99" customWidth="1"/>
    <col min="12474" max="12474" width="81.85546875" style="99" customWidth="1"/>
    <col min="12475" max="12475" width="8" style="99" customWidth="1"/>
    <col min="12476" max="12476" width="12.140625" style="99" customWidth="1"/>
    <col min="12477" max="12477" width="16" style="99" customWidth="1"/>
    <col min="12478" max="12478" width="17.28515625" style="99" customWidth="1"/>
    <col min="12479" max="12479" width="7.7109375" style="99" customWidth="1"/>
    <col min="12480" max="12481" width="15.7109375" style="99"/>
    <col min="12482" max="12482" width="18.28515625" style="99" customWidth="1"/>
    <col min="12483" max="12483" width="11.28515625" style="99" customWidth="1"/>
    <col min="12484" max="12726" width="15.7109375" style="99"/>
    <col min="12727" max="12727" width="16.140625" style="99" customWidth="1"/>
    <col min="12728" max="12728" width="10.5703125" style="99" customWidth="1"/>
    <col min="12729" max="12729" width="16.140625" style="99" customWidth="1"/>
    <col min="12730" max="12730" width="81.85546875" style="99" customWidth="1"/>
    <col min="12731" max="12731" width="8" style="99" customWidth="1"/>
    <col min="12732" max="12732" width="12.140625" style="99" customWidth="1"/>
    <col min="12733" max="12733" width="16" style="99" customWidth="1"/>
    <col min="12734" max="12734" width="17.28515625" style="99" customWidth="1"/>
    <col min="12735" max="12735" width="7.7109375" style="99" customWidth="1"/>
    <col min="12736" max="12737" width="15.7109375" style="99"/>
    <col min="12738" max="12738" width="18.28515625" style="99" customWidth="1"/>
    <col min="12739" max="12739" width="11.28515625" style="99" customWidth="1"/>
    <col min="12740" max="12982" width="15.7109375" style="99"/>
    <col min="12983" max="12983" width="16.140625" style="99" customWidth="1"/>
    <col min="12984" max="12984" width="10.5703125" style="99" customWidth="1"/>
    <col min="12985" max="12985" width="16.140625" style="99" customWidth="1"/>
    <col min="12986" max="12986" width="81.85546875" style="99" customWidth="1"/>
    <col min="12987" max="12987" width="8" style="99" customWidth="1"/>
    <col min="12988" max="12988" width="12.140625" style="99" customWidth="1"/>
    <col min="12989" max="12989" width="16" style="99" customWidth="1"/>
    <col min="12990" max="12990" width="17.28515625" style="99" customWidth="1"/>
    <col min="12991" max="12991" width="7.7109375" style="99" customWidth="1"/>
    <col min="12992" max="12993" width="15.7109375" style="99"/>
    <col min="12994" max="12994" width="18.28515625" style="99" customWidth="1"/>
    <col min="12995" max="12995" width="11.28515625" style="99" customWidth="1"/>
    <col min="12996" max="13238" width="15.7109375" style="99"/>
    <col min="13239" max="13239" width="16.140625" style="99" customWidth="1"/>
    <col min="13240" max="13240" width="10.5703125" style="99" customWidth="1"/>
    <col min="13241" max="13241" width="16.140625" style="99" customWidth="1"/>
    <col min="13242" max="13242" width="81.85546875" style="99" customWidth="1"/>
    <col min="13243" max="13243" width="8" style="99" customWidth="1"/>
    <col min="13244" max="13244" width="12.140625" style="99" customWidth="1"/>
    <col min="13245" max="13245" width="16" style="99" customWidth="1"/>
    <col min="13246" max="13246" width="17.28515625" style="99" customWidth="1"/>
    <col min="13247" max="13247" width="7.7109375" style="99" customWidth="1"/>
    <col min="13248" max="13249" width="15.7109375" style="99"/>
    <col min="13250" max="13250" width="18.28515625" style="99" customWidth="1"/>
    <col min="13251" max="13251" width="11.28515625" style="99" customWidth="1"/>
    <col min="13252" max="13494" width="15.7109375" style="99"/>
    <col min="13495" max="13495" width="16.140625" style="99" customWidth="1"/>
    <col min="13496" max="13496" width="10.5703125" style="99" customWidth="1"/>
    <col min="13497" max="13497" width="16.140625" style="99" customWidth="1"/>
    <col min="13498" max="13498" width="81.85546875" style="99" customWidth="1"/>
    <col min="13499" max="13499" width="8" style="99" customWidth="1"/>
    <col min="13500" max="13500" width="12.140625" style="99" customWidth="1"/>
    <col min="13501" max="13501" width="16" style="99" customWidth="1"/>
    <col min="13502" max="13502" width="17.28515625" style="99" customWidth="1"/>
    <col min="13503" max="13503" width="7.7109375" style="99" customWidth="1"/>
    <col min="13504" max="13505" width="15.7109375" style="99"/>
    <col min="13506" max="13506" width="18.28515625" style="99" customWidth="1"/>
    <col min="13507" max="13507" width="11.28515625" style="99" customWidth="1"/>
    <col min="13508" max="13750" width="15.7109375" style="99"/>
    <col min="13751" max="13751" width="16.140625" style="99" customWidth="1"/>
    <col min="13752" max="13752" width="10.5703125" style="99" customWidth="1"/>
    <col min="13753" max="13753" width="16.140625" style="99" customWidth="1"/>
    <col min="13754" max="13754" width="81.85546875" style="99" customWidth="1"/>
    <col min="13755" max="13755" width="8" style="99" customWidth="1"/>
    <col min="13756" max="13756" width="12.140625" style="99" customWidth="1"/>
    <col min="13757" max="13757" width="16" style="99" customWidth="1"/>
    <col min="13758" max="13758" width="17.28515625" style="99" customWidth="1"/>
    <col min="13759" max="13759" width="7.7109375" style="99" customWidth="1"/>
    <col min="13760" max="13761" width="15.7109375" style="99"/>
    <col min="13762" max="13762" width="18.28515625" style="99" customWidth="1"/>
    <col min="13763" max="13763" width="11.28515625" style="99" customWidth="1"/>
    <col min="13764" max="14006" width="15.7109375" style="99"/>
    <col min="14007" max="14007" width="16.140625" style="99" customWidth="1"/>
    <col min="14008" max="14008" width="10.5703125" style="99" customWidth="1"/>
    <col min="14009" max="14009" width="16.140625" style="99" customWidth="1"/>
    <col min="14010" max="14010" width="81.85546875" style="99" customWidth="1"/>
    <col min="14011" max="14011" width="8" style="99" customWidth="1"/>
    <col min="14012" max="14012" width="12.140625" style="99" customWidth="1"/>
    <col min="14013" max="14013" width="16" style="99" customWidth="1"/>
    <col min="14014" max="14014" width="17.28515625" style="99" customWidth="1"/>
    <col min="14015" max="14015" width="7.7109375" style="99" customWidth="1"/>
    <col min="14016" max="14017" width="15.7109375" style="99"/>
    <col min="14018" max="14018" width="18.28515625" style="99" customWidth="1"/>
    <col min="14019" max="14019" width="11.28515625" style="99" customWidth="1"/>
    <col min="14020" max="14262" width="15.7109375" style="99"/>
    <col min="14263" max="14263" width="16.140625" style="99" customWidth="1"/>
    <col min="14264" max="14264" width="10.5703125" style="99" customWidth="1"/>
    <col min="14265" max="14265" width="16.140625" style="99" customWidth="1"/>
    <col min="14266" max="14266" width="81.85546875" style="99" customWidth="1"/>
    <col min="14267" max="14267" width="8" style="99" customWidth="1"/>
    <col min="14268" max="14268" width="12.140625" style="99" customWidth="1"/>
    <col min="14269" max="14269" width="16" style="99" customWidth="1"/>
    <col min="14270" max="14270" width="17.28515625" style="99" customWidth="1"/>
    <col min="14271" max="14271" width="7.7109375" style="99" customWidth="1"/>
    <col min="14272" max="14273" width="15.7109375" style="99"/>
    <col min="14274" max="14274" width="18.28515625" style="99" customWidth="1"/>
    <col min="14275" max="14275" width="11.28515625" style="99" customWidth="1"/>
    <col min="14276" max="14518" width="15.7109375" style="99"/>
    <col min="14519" max="14519" width="16.140625" style="99" customWidth="1"/>
    <col min="14520" max="14520" width="10.5703125" style="99" customWidth="1"/>
    <col min="14521" max="14521" width="16.140625" style="99" customWidth="1"/>
    <col min="14522" max="14522" width="81.85546875" style="99" customWidth="1"/>
    <col min="14523" max="14523" width="8" style="99" customWidth="1"/>
    <col min="14524" max="14524" width="12.140625" style="99" customWidth="1"/>
    <col min="14525" max="14525" width="16" style="99" customWidth="1"/>
    <col min="14526" max="14526" width="17.28515625" style="99" customWidth="1"/>
    <col min="14527" max="14527" width="7.7109375" style="99" customWidth="1"/>
    <col min="14528" max="14529" width="15.7109375" style="99"/>
    <col min="14530" max="14530" width="18.28515625" style="99" customWidth="1"/>
    <col min="14531" max="14531" width="11.28515625" style="99" customWidth="1"/>
    <col min="14532" max="14774" width="15.7109375" style="99"/>
    <col min="14775" max="14775" width="16.140625" style="99" customWidth="1"/>
    <col min="14776" max="14776" width="10.5703125" style="99" customWidth="1"/>
    <col min="14777" max="14777" width="16.140625" style="99" customWidth="1"/>
    <col min="14778" max="14778" width="81.85546875" style="99" customWidth="1"/>
    <col min="14779" max="14779" width="8" style="99" customWidth="1"/>
    <col min="14780" max="14780" width="12.140625" style="99" customWidth="1"/>
    <col min="14781" max="14781" width="16" style="99" customWidth="1"/>
    <col min="14782" max="14782" width="17.28515625" style="99" customWidth="1"/>
    <col min="14783" max="14783" width="7.7109375" style="99" customWidth="1"/>
    <col min="14784" max="14785" width="15.7109375" style="99"/>
    <col min="14786" max="14786" width="18.28515625" style="99" customWidth="1"/>
    <col min="14787" max="14787" width="11.28515625" style="99" customWidth="1"/>
    <col min="14788" max="15030" width="15.7109375" style="99"/>
    <col min="15031" max="15031" width="16.140625" style="99" customWidth="1"/>
    <col min="15032" max="15032" width="10.5703125" style="99" customWidth="1"/>
    <col min="15033" max="15033" width="16.140625" style="99" customWidth="1"/>
    <col min="15034" max="15034" width="81.85546875" style="99" customWidth="1"/>
    <col min="15035" max="15035" width="8" style="99" customWidth="1"/>
    <col min="15036" max="15036" width="12.140625" style="99" customWidth="1"/>
    <col min="15037" max="15037" width="16" style="99" customWidth="1"/>
    <col min="15038" max="15038" width="17.28515625" style="99" customWidth="1"/>
    <col min="15039" max="15039" width="7.7109375" style="99" customWidth="1"/>
    <col min="15040" max="15041" width="15.7109375" style="99"/>
    <col min="15042" max="15042" width="18.28515625" style="99" customWidth="1"/>
    <col min="15043" max="15043" width="11.28515625" style="99" customWidth="1"/>
    <col min="15044" max="15286" width="15.7109375" style="99"/>
    <col min="15287" max="15287" width="16.140625" style="99" customWidth="1"/>
    <col min="15288" max="15288" width="10.5703125" style="99" customWidth="1"/>
    <col min="15289" max="15289" width="16.140625" style="99" customWidth="1"/>
    <col min="15290" max="15290" width="81.85546875" style="99" customWidth="1"/>
    <col min="15291" max="15291" width="8" style="99" customWidth="1"/>
    <col min="15292" max="15292" width="12.140625" style="99" customWidth="1"/>
    <col min="15293" max="15293" width="16" style="99" customWidth="1"/>
    <col min="15294" max="15294" width="17.28515625" style="99" customWidth="1"/>
    <col min="15295" max="15295" width="7.7109375" style="99" customWidth="1"/>
    <col min="15296" max="15297" width="15.7109375" style="99"/>
    <col min="15298" max="15298" width="18.28515625" style="99" customWidth="1"/>
    <col min="15299" max="15299" width="11.28515625" style="99" customWidth="1"/>
    <col min="15300" max="15542" width="15.7109375" style="99"/>
    <col min="15543" max="15543" width="16.140625" style="99" customWidth="1"/>
    <col min="15544" max="15544" width="10.5703125" style="99" customWidth="1"/>
    <col min="15545" max="15545" width="16.140625" style="99" customWidth="1"/>
    <col min="15546" max="15546" width="81.85546875" style="99" customWidth="1"/>
    <col min="15547" max="15547" width="8" style="99" customWidth="1"/>
    <col min="15548" max="15548" width="12.140625" style="99" customWidth="1"/>
    <col min="15549" max="15549" width="16" style="99" customWidth="1"/>
    <col min="15550" max="15550" width="17.28515625" style="99" customWidth="1"/>
    <col min="15551" max="15551" width="7.7109375" style="99" customWidth="1"/>
    <col min="15552" max="15553" width="15.7109375" style="99"/>
    <col min="15554" max="15554" width="18.28515625" style="99" customWidth="1"/>
    <col min="15555" max="15555" width="11.28515625" style="99" customWidth="1"/>
    <col min="15556" max="15798" width="15.7109375" style="99"/>
    <col min="15799" max="15799" width="16.140625" style="99" customWidth="1"/>
    <col min="15800" max="15800" width="10.5703125" style="99" customWidth="1"/>
    <col min="15801" max="15801" width="16.140625" style="99" customWidth="1"/>
    <col min="15802" max="15802" width="81.85546875" style="99" customWidth="1"/>
    <col min="15803" max="15803" width="8" style="99" customWidth="1"/>
    <col min="15804" max="15804" width="12.140625" style="99" customWidth="1"/>
    <col min="15805" max="15805" width="16" style="99" customWidth="1"/>
    <col min="15806" max="15806" width="17.28515625" style="99" customWidth="1"/>
    <col min="15807" max="15807" width="7.7109375" style="99" customWidth="1"/>
    <col min="15808" max="15809" width="15.7109375" style="99"/>
    <col min="15810" max="15810" width="18.28515625" style="99" customWidth="1"/>
    <col min="15811" max="15811" width="11.28515625" style="99" customWidth="1"/>
    <col min="15812" max="16054" width="15.7109375" style="99"/>
    <col min="16055" max="16055" width="16.140625" style="99" customWidth="1"/>
    <col min="16056" max="16056" width="10.5703125" style="99" customWidth="1"/>
    <col min="16057" max="16057" width="16.140625" style="99" customWidth="1"/>
    <col min="16058" max="16058" width="81.85546875" style="99" customWidth="1"/>
    <col min="16059" max="16059" width="8" style="99" customWidth="1"/>
    <col min="16060" max="16060" width="12.140625" style="99" customWidth="1"/>
    <col min="16061" max="16061" width="16" style="99" customWidth="1"/>
    <col min="16062" max="16062" width="17.28515625" style="99" customWidth="1"/>
    <col min="16063" max="16063" width="7.7109375" style="99" customWidth="1"/>
    <col min="16064" max="16065" width="15.7109375" style="99"/>
    <col min="16066" max="16066" width="18.28515625" style="99" customWidth="1"/>
    <col min="16067" max="16067" width="11.28515625" style="99" customWidth="1"/>
    <col min="16068" max="16384" width="15.7109375" style="99"/>
  </cols>
  <sheetData>
    <row r="1" spans="1:11" ht="25.5" customHeight="1" x14ac:dyDescent="0.2">
      <c r="A1" s="715" t="s">
        <v>0</v>
      </c>
      <c r="B1" s="716"/>
      <c r="C1" s="716"/>
      <c r="D1" s="716"/>
      <c r="E1" s="716"/>
      <c r="F1" s="716"/>
      <c r="G1" s="716"/>
      <c r="H1" s="716"/>
      <c r="I1" s="717"/>
      <c r="K1" s="99" t="s">
        <v>806</v>
      </c>
    </row>
    <row r="2" spans="1:11" ht="20.25" customHeight="1" x14ac:dyDescent="0.2">
      <c r="A2" s="718" t="s">
        <v>314</v>
      </c>
      <c r="B2" s="719"/>
      <c r="C2" s="719"/>
      <c r="D2" s="719"/>
      <c r="E2" s="719"/>
      <c r="F2" s="719"/>
      <c r="G2" s="719"/>
      <c r="H2" s="719"/>
      <c r="I2" s="720"/>
    </row>
    <row r="3" spans="1:11" ht="18" customHeight="1" x14ac:dyDescent="0.2">
      <c r="A3" s="721" t="s">
        <v>315</v>
      </c>
      <c r="B3" s="722"/>
      <c r="C3" s="722"/>
      <c r="D3" s="722"/>
      <c r="E3" s="722"/>
      <c r="F3" s="722"/>
      <c r="G3" s="722"/>
      <c r="H3" s="722"/>
      <c r="I3" s="723"/>
    </row>
    <row r="4" spans="1:11" ht="18" customHeight="1" x14ac:dyDescent="0.2">
      <c r="A4" s="721" t="s">
        <v>316</v>
      </c>
      <c r="B4" s="722"/>
      <c r="C4" s="722"/>
      <c r="D4" s="722"/>
      <c r="E4" s="722"/>
      <c r="F4" s="722"/>
      <c r="G4" s="722"/>
      <c r="H4" s="722"/>
      <c r="I4" s="723"/>
    </row>
    <row r="5" spans="1:11" x14ac:dyDescent="0.2">
      <c r="A5" s="378"/>
      <c r="B5" s="379"/>
      <c r="C5" s="379"/>
      <c r="D5" s="379"/>
      <c r="E5" s="380" t="s">
        <v>427</v>
      </c>
      <c r="F5" s="724" t="s">
        <v>764</v>
      </c>
      <c r="G5" s="725"/>
      <c r="H5" s="726" t="s">
        <v>428</v>
      </c>
      <c r="I5" s="727"/>
    </row>
    <row r="6" spans="1:11" ht="10.5" customHeight="1" x14ac:dyDescent="0.25">
      <c r="A6" s="115"/>
      <c r="B6" s="116"/>
      <c r="C6" s="116"/>
      <c r="D6" s="116"/>
      <c r="E6" s="116"/>
      <c r="F6" s="128"/>
      <c r="G6" s="375"/>
      <c r="H6" s="368"/>
      <c r="I6" s="376"/>
    </row>
    <row r="7" spans="1:11" ht="18" customHeight="1" x14ac:dyDescent="0.25">
      <c r="A7" s="117" t="s">
        <v>429</v>
      </c>
      <c r="B7" s="728" t="s">
        <v>2</v>
      </c>
      <c r="C7" s="728"/>
      <c r="D7" s="728"/>
      <c r="E7" s="728"/>
      <c r="F7" s="729" t="s">
        <v>430</v>
      </c>
      <c r="G7" s="729"/>
      <c r="H7" s="377">
        <f>H242</f>
        <v>576033.80449061317</v>
      </c>
      <c r="I7" s="376"/>
    </row>
    <row r="8" spans="1:11" ht="18.75" x14ac:dyDescent="0.3">
      <c r="A8" s="118" t="s">
        <v>431</v>
      </c>
      <c r="B8" s="732" t="s">
        <v>5</v>
      </c>
      <c r="C8" s="732"/>
      <c r="D8" s="732"/>
      <c r="E8" s="732"/>
      <c r="F8" s="730" t="s">
        <v>432</v>
      </c>
      <c r="G8" s="730"/>
      <c r="H8" s="355">
        <f>F27</f>
        <v>3</v>
      </c>
      <c r="I8" s="356" t="s">
        <v>452</v>
      </c>
    </row>
    <row r="9" spans="1:11" x14ac:dyDescent="0.25">
      <c r="A9" s="121" t="s">
        <v>433</v>
      </c>
      <c r="B9" s="640" t="s">
        <v>761</v>
      </c>
      <c r="C9" s="122"/>
      <c r="D9" s="122"/>
      <c r="E9" s="122"/>
      <c r="F9" s="357"/>
      <c r="G9" s="358" t="s">
        <v>434</v>
      </c>
      <c r="H9" s="359">
        <f>G237</f>
        <v>0.25</v>
      </c>
      <c r="I9" s="360"/>
    </row>
    <row r="10" spans="1:11" x14ac:dyDescent="0.25">
      <c r="A10" s="361"/>
      <c r="B10" s="642" t="s">
        <v>762</v>
      </c>
      <c r="C10" s="642"/>
      <c r="D10" s="642"/>
      <c r="E10" s="122"/>
      <c r="F10" s="357"/>
      <c r="G10" s="358" t="s">
        <v>435</v>
      </c>
      <c r="H10" s="359">
        <f>G241</f>
        <v>0.16</v>
      </c>
      <c r="I10" s="354"/>
    </row>
    <row r="11" spans="1:11" x14ac:dyDescent="0.25">
      <c r="A11" s="362" t="s">
        <v>436</v>
      </c>
      <c r="B11" s="641" t="s">
        <v>763</v>
      </c>
      <c r="C11" s="122"/>
      <c r="D11" s="122"/>
      <c r="E11" s="122"/>
      <c r="F11" s="357"/>
      <c r="G11" s="358" t="s">
        <v>437</v>
      </c>
      <c r="H11" s="363">
        <v>360.65</v>
      </c>
      <c r="I11" s="354"/>
    </row>
    <row r="12" spans="1:11" x14ac:dyDescent="0.25">
      <c r="A12" s="121" t="s">
        <v>453</v>
      </c>
      <c r="B12" s="125" t="s">
        <v>439</v>
      </c>
      <c r="C12" s="122"/>
      <c r="D12" s="122"/>
      <c r="E12" s="122"/>
      <c r="F12" s="357"/>
      <c r="G12" s="358" t="s">
        <v>440</v>
      </c>
      <c r="H12" s="364">
        <f>H7/H11</f>
        <v>1597.2100498838574</v>
      </c>
      <c r="I12" s="354"/>
    </row>
    <row r="13" spans="1:11" x14ac:dyDescent="0.25">
      <c r="A13" s="126" t="s">
        <v>441</v>
      </c>
      <c r="B13" s="127" t="s">
        <v>605</v>
      </c>
      <c r="C13" s="127"/>
      <c r="D13" s="127"/>
      <c r="E13" s="142"/>
      <c r="F13" s="143"/>
      <c r="G13" s="365"/>
      <c r="H13" s="366"/>
      <c r="I13" s="367"/>
    </row>
    <row r="14" spans="1:11" ht="8.25" customHeight="1" x14ac:dyDescent="0.25">
      <c r="A14" s="145"/>
      <c r="B14" s="146"/>
      <c r="C14" s="146"/>
      <c r="D14" s="146"/>
      <c r="E14" s="147"/>
      <c r="F14" s="148"/>
      <c r="G14" s="149"/>
      <c r="H14" s="368"/>
      <c r="I14" s="369"/>
    </row>
    <row r="15" spans="1:11" x14ac:dyDescent="0.2">
      <c r="A15" s="694" t="s">
        <v>442</v>
      </c>
      <c r="B15" s="695"/>
      <c r="C15" s="695"/>
      <c r="D15" s="695"/>
      <c r="E15" s="695"/>
      <c r="F15" s="695"/>
      <c r="G15" s="695"/>
      <c r="H15" s="695"/>
      <c r="I15" s="696"/>
    </row>
    <row r="16" spans="1:11" ht="8.25" customHeight="1" x14ac:dyDescent="0.25">
      <c r="A16" s="145"/>
      <c r="B16" s="146"/>
      <c r="C16" s="146"/>
      <c r="D16" s="146"/>
      <c r="E16" s="147"/>
      <c r="F16" s="148"/>
      <c r="G16" s="149"/>
      <c r="H16" s="368"/>
      <c r="I16" s="369"/>
    </row>
    <row r="17" spans="1:11" ht="18" customHeight="1" x14ac:dyDescent="0.2">
      <c r="A17" s="731" t="s">
        <v>6</v>
      </c>
      <c r="B17" s="731"/>
      <c r="C17" s="731"/>
      <c r="D17" s="731"/>
      <c r="E17" s="731"/>
      <c r="F17" s="731"/>
      <c r="G17" s="731"/>
      <c r="H17" s="731"/>
      <c r="I17" s="731"/>
    </row>
    <row r="18" spans="1:11" ht="8.25" customHeight="1" x14ac:dyDescent="0.25">
      <c r="A18" s="145"/>
      <c r="B18" s="146"/>
      <c r="C18" s="146"/>
      <c r="D18" s="146"/>
      <c r="E18" s="147"/>
      <c r="F18" s="148"/>
      <c r="G18" s="149"/>
      <c r="H18" s="368"/>
      <c r="I18" s="369"/>
    </row>
    <row r="19" spans="1:11" ht="18" customHeight="1" x14ac:dyDescent="0.2">
      <c r="A19" s="370" t="s">
        <v>7</v>
      </c>
      <c r="B19" s="370" t="s">
        <v>454</v>
      </c>
      <c r="C19" s="370" t="s">
        <v>455</v>
      </c>
      <c r="D19" s="370" t="s">
        <v>8</v>
      </c>
      <c r="E19" s="370" t="s">
        <v>83</v>
      </c>
      <c r="F19" s="370" t="s">
        <v>456</v>
      </c>
      <c r="G19" s="370" t="s">
        <v>318</v>
      </c>
      <c r="H19" s="370" t="s">
        <v>319</v>
      </c>
      <c r="I19" s="371" t="s">
        <v>457</v>
      </c>
    </row>
    <row r="20" spans="1:11" s="102" customFormat="1" ht="18" customHeight="1" x14ac:dyDescent="0.3">
      <c r="A20" s="384">
        <v>1</v>
      </c>
      <c r="B20" s="372"/>
      <c r="C20" s="372"/>
      <c r="D20" s="383" t="s">
        <v>458</v>
      </c>
      <c r="E20" s="373"/>
      <c r="F20" s="374"/>
      <c r="G20" s="373"/>
      <c r="H20" s="382">
        <f>SUM(H21:H25)</f>
        <v>8333.8482000000004</v>
      </c>
      <c r="I20" s="385">
        <f t="shared" ref="I20:I51" si="0">H20/$H$242</f>
        <v>1.4467637376541859E-2</v>
      </c>
      <c r="J20" s="674"/>
    </row>
    <row r="21" spans="1:11" s="102" customFormat="1" ht="18" customHeight="1" x14ac:dyDescent="0.3">
      <c r="A21" s="26" t="s">
        <v>11</v>
      </c>
      <c r="B21" s="30" t="s">
        <v>12</v>
      </c>
      <c r="C21" s="30">
        <v>51</v>
      </c>
      <c r="D21" s="387" t="s">
        <v>13</v>
      </c>
      <c r="E21" s="23" t="s">
        <v>14</v>
      </c>
      <c r="F21" s="12">
        <v>7.48</v>
      </c>
      <c r="G21" s="19">
        <v>379.34</v>
      </c>
      <c r="H21" s="12">
        <f t="shared" ref="H21:H25" si="1">F21*G21</f>
        <v>2837.4632000000001</v>
      </c>
      <c r="I21" s="386">
        <f t="shared" si="0"/>
        <v>4.9258622981496192E-3</v>
      </c>
      <c r="J21" s="674"/>
      <c r="K21" s="675"/>
    </row>
    <row r="22" spans="1:11" s="102" customFormat="1" ht="18" customHeight="1" x14ac:dyDescent="0.3">
      <c r="A22" s="26" t="s">
        <v>15</v>
      </c>
      <c r="B22" s="30" t="s">
        <v>16</v>
      </c>
      <c r="C22" s="18" t="s">
        <v>17</v>
      </c>
      <c r="D22" s="387" t="s">
        <v>18</v>
      </c>
      <c r="E22" s="23" t="s">
        <v>19</v>
      </c>
      <c r="F22" s="12">
        <v>10</v>
      </c>
      <c r="G22" s="19">
        <v>220.96</v>
      </c>
      <c r="H22" s="12">
        <f t="shared" si="1"/>
        <v>2209.6</v>
      </c>
      <c r="I22" s="386">
        <f t="shared" si="0"/>
        <v>3.8358859892848643E-3</v>
      </c>
      <c r="J22" s="674"/>
      <c r="K22" s="675"/>
    </row>
    <row r="23" spans="1:11" s="102" customFormat="1" ht="18" customHeight="1" x14ac:dyDescent="0.3">
      <c r="A23" s="26" t="s">
        <v>20</v>
      </c>
      <c r="B23" s="30" t="s">
        <v>16</v>
      </c>
      <c r="C23" s="18" t="s">
        <v>21</v>
      </c>
      <c r="D23" s="387" t="s">
        <v>22</v>
      </c>
      <c r="E23" s="23" t="s">
        <v>23</v>
      </c>
      <c r="F23" s="12">
        <v>8</v>
      </c>
      <c r="G23" s="19">
        <v>24.37</v>
      </c>
      <c r="H23" s="12">
        <f t="shared" si="1"/>
        <v>194.96</v>
      </c>
      <c r="I23" s="386">
        <f t="shared" si="0"/>
        <v>3.3845235901112296E-4</v>
      </c>
      <c r="J23" s="674"/>
      <c r="K23" s="675"/>
    </row>
    <row r="24" spans="1:11" s="102" customFormat="1" ht="18" customHeight="1" x14ac:dyDescent="0.3">
      <c r="A24" s="26" t="s">
        <v>24</v>
      </c>
      <c r="B24" s="30" t="s">
        <v>12</v>
      </c>
      <c r="C24" s="18" t="s">
        <v>324</v>
      </c>
      <c r="D24" s="387" t="s">
        <v>25</v>
      </c>
      <c r="E24" s="23" t="s">
        <v>14</v>
      </c>
      <c r="F24" s="12">
        <v>10</v>
      </c>
      <c r="G24" s="19">
        <v>2.63</v>
      </c>
      <c r="H24" s="12">
        <f t="shared" si="1"/>
        <v>26.299999999999997</v>
      </c>
      <c r="I24" s="386">
        <f t="shared" si="0"/>
        <v>4.5657042685640809E-5</v>
      </c>
      <c r="J24" s="674"/>
      <c r="K24" s="675"/>
    </row>
    <row r="25" spans="1:11" s="102" customFormat="1" ht="55.5" customHeight="1" x14ac:dyDescent="0.3">
      <c r="A25" s="26" t="s">
        <v>26</v>
      </c>
      <c r="B25" s="30" t="s">
        <v>12</v>
      </c>
      <c r="C25" s="18" t="s">
        <v>326</v>
      </c>
      <c r="D25" s="387" t="s">
        <v>323</v>
      </c>
      <c r="E25" s="23" t="s">
        <v>27</v>
      </c>
      <c r="F25" s="12">
        <v>360.65</v>
      </c>
      <c r="G25" s="19">
        <v>8.5</v>
      </c>
      <c r="H25" s="12">
        <f t="shared" si="1"/>
        <v>3065.5249999999996</v>
      </c>
      <c r="I25" s="386">
        <f t="shared" si="0"/>
        <v>5.3217796874106098E-3</v>
      </c>
      <c r="J25" s="674"/>
      <c r="K25" s="675"/>
    </row>
    <row r="26" spans="1:11" s="102" customFormat="1" ht="18" customHeight="1" x14ac:dyDescent="0.3">
      <c r="A26" s="405">
        <v>2</v>
      </c>
      <c r="B26" s="405"/>
      <c r="C26" s="406"/>
      <c r="D26" s="407" t="s">
        <v>28</v>
      </c>
      <c r="E26" s="408"/>
      <c r="F26" s="409"/>
      <c r="G26" s="410"/>
      <c r="H26" s="411">
        <f>SUM(H27:H32)</f>
        <v>46006.970000000008</v>
      </c>
      <c r="I26" s="385">
        <f t="shared" si="0"/>
        <v>7.9868524453497972E-2</v>
      </c>
      <c r="J26" s="674"/>
      <c r="K26" s="675"/>
    </row>
    <row r="27" spans="1:11" s="102" customFormat="1" ht="36.75" customHeight="1" x14ac:dyDescent="0.3">
      <c r="A27" s="26" t="s">
        <v>29</v>
      </c>
      <c r="B27" s="30" t="s">
        <v>16</v>
      </c>
      <c r="C27" s="18" t="s">
        <v>328</v>
      </c>
      <c r="D27" s="11" t="s">
        <v>327</v>
      </c>
      <c r="E27" s="23" t="s">
        <v>30</v>
      </c>
      <c r="F27" s="12">
        <v>3</v>
      </c>
      <c r="G27" s="17">
        <v>5768.01</v>
      </c>
      <c r="H27" s="12">
        <f t="shared" ref="H27:H32" si="2">G27*F27</f>
        <v>17304.03</v>
      </c>
      <c r="I27" s="386">
        <f t="shared" si="0"/>
        <v>3.0039955754509854E-2</v>
      </c>
      <c r="J27" s="674"/>
      <c r="K27" s="675"/>
    </row>
    <row r="28" spans="1:11" s="102" customFormat="1" ht="18" customHeight="1" x14ac:dyDescent="0.3">
      <c r="A28" s="26" t="s">
        <v>31</v>
      </c>
      <c r="B28" s="30" t="s">
        <v>16</v>
      </c>
      <c r="C28" s="18" t="s">
        <v>32</v>
      </c>
      <c r="D28" s="11" t="s">
        <v>33</v>
      </c>
      <c r="E28" s="23" t="s">
        <v>30</v>
      </c>
      <c r="F28" s="12">
        <v>3</v>
      </c>
      <c r="G28" s="17">
        <v>7155.34</v>
      </c>
      <c r="H28" s="12">
        <f t="shared" si="2"/>
        <v>21466.02</v>
      </c>
      <c r="I28" s="386">
        <f t="shared" si="0"/>
        <v>3.726520879965093E-2</v>
      </c>
      <c r="J28" s="674"/>
      <c r="K28" s="675"/>
    </row>
    <row r="29" spans="1:11" s="102" customFormat="1" ht="18" customHeight="1" x14ac:dyDescent="0.3">
      <c r="A29" s="26" t="s">
        <v>34</v>
      </c>
      <c r="B29" s="18" t="s">
        <v>35</v>
      </c>
      <c r="C29" s="18" t="s">
        <v>36</v>
      </c>
      <c r="D29" s="11" t="s">
        <v>37</v>
      </c>
      <c r="E29" s="23" t="s">
        <v>30</v>
      </c>
      <c r="F29" s="12">
        <v>3</v>
      </c>
      <c r="G29" s="17">
        <f>2*136.25</f>
        <v>272.5</v>
      </c>
      <c r="H29" s="12">
        <f t="shared" si="2"/>
        <v>817.5</v>
      </c>
      <c r="I29" s="386">
        <f t="shared" si="0"/>
        <v>1.4191875435555653E-3</v>
      </c>
      <c r="J29" s="674"/>
      <c r="K29" s="675"/>
    </row>
    <row r="30" spans="1:11" s="102" customFormat="1" ht="72" customHeight="1" x14ac:dyDescent="0.3">
      <c r="A30" s="26" t="s">
        <v>38</v>
      </c>
      <c r="B30" s="30" t="s">
        <v>16</v>
      </c>
      <c r="C30" s="18" t="s">
        <v>330</v>
      </c>
      <c r="D30" s="670" t="s">
        <v>785</v>
      </c>
      <c r="E30" s="388" t="s">
        <v>329</v>
      </c>
      <c r="F30" s="12">
        <v>10</v>
      </c>
      <c r="G30" s="12">
        <v>21.6</v>
      </c>
      <c r="H30" s="12">
        <f t="shared" si="2"/>
        <v>216</v>
      </c>
      <c r="I30" s="386">
        <f t="shared" si="0"/>
        <v>3.7497799315963556E-4</v>
      </c>
      <c r="J30" s="674"/>
      <c r="K30" s="675"/>
    </row>
    <row r="31" spans="1:11" s="102" customFormat="1" ht="54.75" customHeight="1" x14ac:dyDescent="0.3">
      <c r="A31" s="26" t="s">
        <v>39</v>
      </c>
      <c r="B31" s="30" t="s">
        <v>16</v>
      </c>
      <c r="C31" s="18" t="s">
        <v>41</v>
      </c>
      <c r="D31" s="11" t="s">
        <v>797</v>
      </c>
      <c r="E31" s="23" t="s">
        <v>30</v>
      </c>
      <c r="F31" s="12">
        <v>3</v>
      </c>
      <c r="G31" s="12">
        <v>1510.54</v>
      </c>
      <c r="H31" s="12">
        <f t="shared" si="2"/>
        <v>4531.62</v>
      </c>
      <c r="I31" s="386">
        <f t="shared" si="0"/>
        <v>7.866934135935498E-3</v>
      </c>
      <c r="J31" s="674"/>
      <c r="K31" s="675"/>
    </row>
    <row r="32" spans="1:11" s="102" customFormat="1" ht="53.25" customHeight="1" x14ac:dyDescent="0.3">
      <c r="A32" s="26" t="s">
        <v>40</v>
      </c>
      <c r="B32" s="97" t="s">
        <v>140</v>
      </c>
      <c r="C32" s="412" t="s">
        <v>425</v>
      </c>
      <c r="D32" s="413" t="s">
        <v>426</v>
      </c>
      <c r="E32" s="98" t="s">
        <v>83</v>
      </c>
      <c r="F32" s="389">
        <v>1</v>
      </c>
      <c r="G32" s="389">
        <v>1671.8</v>
      </c>
      <c r="H32" s="12">
        <f t="shared" si="2"/>
        <v>1671.8</v>
      </c>
      <c r="I32" s="386">
        <f t="shared" si="0"/>
        <v>2.9022602266864758E-3</v>
      </c>
      <c r="J32" s="674"/>
      <c r="K32" s="675"/>
    </row>
    <row r="33" spans="1:11" s="102" customFormat="1" ht="18" customHeight="1" x14ac:dyDescent="0.3">
      <c r="A33" s="405">
        <v>3</v>
      </c>
      <c r="B33" s="405"/>
      <c r="C33" s="406"/>
      <c r="D33" s="407" t="s">
        <v>42</v>
      </c>
      <c r="E33" s="408"/>
      <c r="F33" s="409"/>
      <c r="G33" s="410"/>
      <c r="H33" s="411">
        <f>SUM(H34:H57)</f>
        <v>4661.1919999999991</v>
      </c>
      <c r="I33" s="385">
        <f t="shared" si="0"/>
        <v>8.0918723235729063E-3</v>
      </c>
      <c r="J33" s="674"/>
      <c r="K33" s="675"/>
    </row>
    <row r="34" spans="1:11" s="102" customFormat="1" ht="18" customHeight="1" x14ac:dyDescent="0.3">
      <c r="A34" s="7"/>
      <c r="B34" s="7"/>
      <c r="C34" s="4"/>
      <c r="D34" s="5" t="s">
        <v>43</v>
      </c>
      <c r="E34" s="2"/>
      <c r="F34" s="6"/>
      <c r="G34" s="3"/>
      <c r="H34" s="12">
        <f t="shared" ref="H34:H57" si="3">G34*F34</f>
        <v>0</v>
      </c>
      <c r="I34" s="386">
        <f t="shared" si="0"/>
        <v>0</v>
      </c>
      <c r="J34" s="674"/>
      <c r="K34" s="675"/>
    </row>
    <row r="35" spans="1:11" s="102" customFormat="1" ht="37.5" customHeight="1" x14ac:dyDescent="0.3">
      <c r="A35" s="26" t="s">
        <v>44</v>
      </c>
      <c r="B35" s="30" t="s">
        <v>16</v>
      </c>
      <c r="C35" s="13" t="s">
        <v>45</v>
      </c>
      <c r="D35" s="14" t="s">
        <v>46</v>
      </c>
      <c r="E35" s="15" t="s">
        <v>14</v>
      </c>
      <c r="F35" s="16">
        <v>8.5500000000000007</v>
      </c>
      <c r="G35" s="17">
        <v>11.13</v>
      </c>
      <c r="H35" s="12">
        <f t="shared" si="3"/>
        <v>95.161500000000018</v>
      </c>
      <c r="I35" s="386">
        <f t="shared" si="0"/>
        <v>1.6520124211139199E-4</v>
      </c>
      <c r="J35" s="674"/>
      <c r="K35" s="675"/>
    </row>
    <row r="36" spans="1:11" s="102" customFormat="1" ht="18" customHeight="1" x14ac:dyDescent="0.3">
      <c r="A36" s="26" t="s">
        <v>47</v>
      </c>
      <c r="B36" s="30" t="s">
        <v>12</v>
      </c>
      <c r="C36" s="18" t="s">
        <v>48</v>
      </c>
      <c r="D36" s="10" t="s">
        <v>49</v>
      </c>
      <c r="E36" s="15" t="s">
        <v>14</v>
      </c>
      <c r="F36" s="9">
        <v>7.56</v>
      </c>
      <c r="G36" s="19">
        <v>16.78</v>
      </c>
      <c r="H36" s="12">
        <f t="shared" si="3"/>
        <v>126.85680000000001</v>
      </c>
      <c r="I36" s="386">
        <f t="shared" si="0"/>
        <v>2.20224575382654E-4</v>
      </c>
      <c r="J36" s="674"/>
      <c r="K36" s="675"/>
    </row>
    <row r="37" spans="1:11" s="102" customFormat="1" ht="36.75" customHeight="1" x14ac:dyDescent="0.3">
      <c r="A37" s="26" t="s">
        <v>50</v>
      </c>
      <c r="B37" s="30" t="s">
        <v>12</v>
      </c>
      <c r="C37" s="18" t="s">
        <v>48</v>
      </c>
      <c r="D37" s="11" t="s">
        <v>798</v>
      </c>
      <c r="E37" s="15" t="s">
        <v>14</v>
      </c>
      <c r="F37" s="9">
        <v>11.94</v>
      </c>
      <c r="G37" s="19">
        <v>16.649999999999999</v>
      </c>
      <c r="H37" s="12">
        <f t="shared" si="3"/>
        <v>198.80099999999999</v>
      </c>
      <c r="I37" s="386">
        <f t="shared" si="0"/>
        <v>3.4512037045429959E-4</v>
      </c>
      <c r="J37" s="674"/>
      <c r="K37" s="675"/>
    </row>
    <row r="38" spans="1:11" s="102" customFormat="1" ht="18" customHeight="1" x14ac:dyDescent="0.3">
      <c r="A38" s="26" t="s">
        <v>51</v>
      </c>
      <c r="B38" s="30" t="s">
        <v>52</v>
      </c>
      <c r="C38" s="18" t="s">
        <v>53</v>
      </c>
      <c r="D38" s="11" t="s">
        <v>54</v>
      </c>
      <c r="E38" s="15" t="s">
        <v>14</v>
      </c>
      <c r="F38" s="9">
        <v>6.12</v>
      </c>
      <c r="G38" s="19">
        <v>20.91</v>
      </c>
      <c r="H38" s="12">
        <f t="shared" si="3"/>
        <v>127.9692</v>
      </c>
      <c r="I38" s="386">
        <f t="shared" si="0"/>
        <v>2.221557120474261E-4</v>
      </c>
      <c r="J38" s="674"/>
      <c r="K38" s="675"/>
    </row>
    <row r="39" spans="1:11" s="102" customFormat="1" ht="18" customHeight="1" x14ac:dyDescent="0.3">
      <c r="A39" s="26"/>
      <c r="B39" s="30"/>
      <c r="C39" s="18"/>
      <c r="D39" s="22" t="s">
        <v>598</v>
      </c>
      <c r="E39" s="20"/>
      <c r="F39" s="21"/>
      <c r="G39" s="19"/>
      <c r="H39" s="12">
        <f t="shared" si="3"/>
        <v>0</v>
      </c>
      <c r="I39" s="386">
        <f t="shared" si="0"/>
        <v>0</v>
      </c>
      <c r="J39" s="674"/>
      <c r="K39" s="675"/>
    </row>
    <row r="40" spans="1:11" s="102" customFormat="1" ht="36" customHeight="1" x14ac:dyDescent="0.3">
      <c r="A40" s="26" t="s">
        <v>55</v>
      </c>
      <c r="B40" s="30" t="s">
        <v>16</v>
      </c>
      <c r="C40" s="18" t="s">
        <v>424</v>
      </c>
      <c r="D40" s="11" t="s">
        <v>599</v>
      </c>
      <c r="E40" s="15" t="s">
        <v>57</v>
      </c>
      <c r="F40" s="9">
        <v>1.95</v>
      </c>
      <c r="G40" s="19">
        <v>65.36</v>
      </c>
      <c r="H40" s="12">
        <f t="shared" si="3"/>
        <v>127.452</v>
      </c>
      <c r="I40" s="386">
        <f t="shared" si="0"/>
        <v>2.2125784807491608E-4</v>
      </c>
      <c r="J40" s="674"/>
      <c r="K40" s="675"/>
    </row>
    <row r="41" spans="1:11" s="102" customFormat="1" ht="18" customHeight="1" x14ac:dyDescent="0.3">
      <c r="A41" s="26"/>
      <c r="B41" s="30"/>
      <c r="C41" s="18"/>
      <c r="D41" s="22" t="s">
        <v>737</v>
      </c>
      <c r="E41" s="20"/>
      <c r="F41" s="21"/>
      <c r="G41" s="19"/>
      <c r="H41" s="12">
        <f t="shared" ref="H41:H42" si="4">G41*F41</f>
        <v>0</v>
      </c>
      <c r="I41" s="386">
        <f t="shared" si="0"/>
        <v>0</v>
      </c>
      <c r="J41" s="674"/>
      <c r="K41" s="675"/>
    </row>
    <row r="42" spans="1:11" s="102" customFormat="1" ht="36" customHeight="1" x14ac:dyDescent="0.3">
      <c r="A42" s="26" t="s">
        <v>56</v>
      </c>
      <c r="B42" s="30" t="s">
        <v>16</v>
      </c>
      <c r="C42" s="18" t="s">
        <v>424</v>
      </c>
      <c r="D42" s="11" t="s">
        <v>782</v>
      </c>
      <c r="E42" s="15" t="s">
        <v>57</v>
      </c>
      <c r="F42" s="9">
        <v>0.06</v>
      </c>
      <c r="G42" s="19">
        <v>65.36</v>
      </c>
      <c r="H42" s="12">
        <f t="shared" si="4"/>
        <v>3.9215999999999998</v>
      </c>
      <c r="I42" s="386">
        <f t="shared" si="0"/>
        <v>6.8079337869204944E-6</v>
      </c>
      <c r="J42" s="674"/>
      <c r="K42" s="675"/>
    </row>
    <row r="43" spans="1:11" s="1" customFormat="1" ht="18" customHeight="1" x14ac:dyDescent="0.3">
      <c r="A43" s="26"/>
      <c r="B43" s="30"/>
      <c r="C43" s="18"/>
      <c r="D43" s="22" t="s">
        <v>765</v>
      </c>
      <c r="E43" s="20"/>
      <c r="F43" s="21"/>
      <c r="G43" s="19"/>
      <c r="H43" s="12">
        <f t="shared" si="3"/>
        <v>0</v>
      </c>
      <c r="I43" s="386">
        <f t="shared" si="0"/>
        <v>0</v>
      </c>
      <c r="J43" s="674"/>
      <c r="K43" s="675"/>
    </row>
    <row r="44" spans="1:11" s="1" customFormat="1" ht="18.75" x14ac:dyDescent="0.3">
      <c r="A44" s="26" t="s">
        <v>59</v>
      </c>
      <c r="B44" s="30" t="s">
        <v>52</v>
      </c>
      <c r="C44" s="18" t="s">
        <v>780</v>
      </c>
      <c r="D44" s="11" t="s">
        <v>781</v>
      </c>
      <c r="E44" s="15" t="s">
        <v>76</v>
      </c>
      <c r="F44" s="9">
        <v>14.15</v>
      </c>
      <c r="G44" s="19">
        <v>10.68</v>
      </c>
      <c r="H44" s="12">
        <f t="shared" si="3"/>
        <v>151.12199999999999</v>
      </c>
      <c r="I44" s="386">
        <f t="shared" si="0"/>
        <v>2.6234918649199279E-4</v>
      </c>
      <c r="J44" s="674"/>
      <c r="K44" s="675"/>
    </row>
    <row r="45" spans="1:11" s="102" customFormat="1" ht="35.25" customHeight="1" x14ac:dyDescent="0.3">
      <c r="A45" s="26"/>
      <c r="B45" s="30"/>
      <c r="C45" s="18"/>
      <c r="D45" s="22" t="s">
        <v>58</v>
      </c>
      <c r="E45" s="23"/>
      <c r="F45" s="9"/>
      <c r="G45" s="19"/>
      <c r="H45" s="12">
        <f t="shared" si="3"/>
        <v>0</v>
      </c>
      <c r="I45" s="386">
        <f t="shared" si="0"/>
        <v>0</v>
      </c>
      <c r="J45" s="674"/>
      <c r="K45" s="675"/>
    </row>
    <row r="46" spans="1:11" s="102" customFormat="1" ht="18" customHeight="1" x14ac:dyDescent="0.3">
      <c r="A46" s="26" t="s">
        <v>62</v>
      </c>
      <c r="B46" s="30" t="s">
        <v>16</v>
      </c>
      <c r="C46" s="18" t="s">
        <v>60</v>
      </c>
      <c r="D46" s="10" t="s">
        <v>61</v>
      </c>
      <c r="E46" s="23" t="s">
        <v>23</v>
      </c>
      <c r="F46" s="9">
        <v>16</v>
      </c>
      <c r="G46" s="19">
        <v>33.94</v>
      </c>
      <c r="H46" s="12">
        <f t="shared" si="3"/>
        <v>543.04</v>
      </c>
      <c r="I46" s="386">
        <f t="shared" si="0"/>
        <v>9.4272245095096527E-4</v>
      </c>
      <c r="J46" s="674"/>
      <c r="K46" s="675"/>
    </row>
    <row r="47" spans="1:11" s="102" customFormat="1" ht="18" customHeight="1" x14ac:dyDescent="0.3">
      <c r="A47" s="26" t="s">
        <v>66</v>
      </c>
      <c r="B47" s="30" t="s">
        <v>16</v>
      </c>
      <c r="C47" s="18" t="s">
        <v>63</v>
      </c>
      <c r="D47" s="10" t="s">
        <v>64</v>
      </c>
      <c r="E47" s="23" t="s">
        <v>23</v>
      </c>
      <c r="F47" s="9">
        <v>32</v>
      </c>
      <c r="G47" s="19">
        <v>25.56</v>
      </c>
      <c r="H47" s="12">
        <f t="shared" si="3"/>
        <v>817.92</v>
      </c>
      <c r="I47" s="386">
        <f t="shared" si="0"/>
        <v>1.4199166674311533E-3</v>
      </c>
      <c r="J47" s="674"/>
      <c r="K47" s="675"/>
    </row>
    <row r="48" spans="1:11" s="102" customFormat="1" ht="18" customHeight="1" x14ac:dyDescent="0.3">
      <c r="A48" s="26"/>
      <c r="B48" s="26"/>
      <c r="C48" s="18"/>
      <c r="D48" s="22" t="s">
        <v>65</v>
      </c>
      <c r="E48" s="23"/>
      <c r="F48" s="9"/>
      <c r="G48" s="19"/>
      <c r="H48" s="12">
        <f t="shared" si="3"/>
        <v>0</v>
      </c>
      <c r="I48" s="386">
        <f t="shared" si="0"/>
        <v>0</v>
      </c>
      <c r="J48" s="674"/>
      <c r="K48" s="675"/>
    </row>
    <row r="49" spans="1:11" s="102" customFormat="1" ht="18" customHeight="1" x14ac:dyDescent="0.3">
      <c r="A49" s="26" t="s">
        <v>69</v>
      </c>
      <c r="B49" s="30" t="s">
        <v>16</v>
      </c>
      <c r="C49" s="18" t="s">
        <v>67</v>
      </c>
      <c r="D49" s="10" t="s">
        <v>68</v>
      </c>
      <c r="E49" s="23" t="s">
        <v>23</v>
      </c>
      <c r="F49" s="9">
        <v>8</v>
      </c>
      <c r="G49" s="19">
        <v>32.799999999999997</v>
      </c>
      <c r="H49" s="12">
        <f t="shared" si="3"/>
        <v>262.39999999999998</v>
      </c>
      <c r="I49" s="386">
        <f t="shared" si="0"/>
        <v>4.5552882131985357E-4</v>
      </c>
      <c r="J49" s="674"/>
      <c r="K49" s="675"/>
    </row>
    <row r="50" spans="1:11" s="102" customFormat="1" ht="36" customHeight="1" x14ac:dyDescent="0.3">
      <c r="A50" s="26" t="s">
        <v>73</v>
      </c>
      <c r="B50" s="30" t="s">
        <v>16</v>
      </c>
      <c r="C50" s="18" t="s">
        <v>70</v>
      </c>
      <c r="D50" s="10" t="s">
        <v>71</v>
      </c>
      <c r="E50" s="23" t="s">
        <v>23</v>
      </c>
      <c r="F50" s="9">
        <v>16</v>
      </c>
      <c r="G50" s="19">
        <v>24.57</v>
      </c>
      <c r="H50" s="12">
        <f t="shared" si="3"/>
        <v>393.12</v>
      </c>
      <c r="I50" s="386">
        <f t="shared" si="0"/>
        <v>6.8245994755053679E-4</v>
      </c>
      <c r="J50" s="674"/>
      <c r="K50" s="675"/>
    </row>
    <row r="51" spans="1:11" s="102" customFormat="1" ht="18" customHeight="1" x14ac:dyDescent="0.3">
      <c r="A51" s="26"/>
      <c r="B51" s="30"/>
      <c r="C51" s="18"/>
      <c r="D51" s="22" t="s">
        <v>72</v>
      </c>
      <c r="E51" s="23"/>
      <c r="F51" s="9"/>
      <c r="G51" s="19"/>
      <c r="H51" s="12">
        <f t="shared" si="3"/>
        <v>0</v>
      </c>
      <c r="I51" s="386">
        <f t="shared" si="0"/>
        <v>0</v>
      </c>
      <c r="J51" s="674"/>
      <c r="K51" s="675"/>
    </row>
    <row r="52" spans="1:11" s="102" customFormat="1" ht="18" customHeight="1" x14ac:dyDescent="0.3">
      <c r="A52" s="26" t="s">
        <v>77</v>
      </c>
      <c r="B52" s="30" t="s">
        <v>12</v>
      </c>
      <c r="C52" s="18" t="s">
        <v>74</v>
      </c>
      <c r="D52" s="10" t="s">
        <v>75</v>
      </c>
      <c r="E52" s="23" t="s">
        <v>76</v>
      </c>
      <c r="F52" s="9">
        <v>6.85</v>
      </c>
      <c r="G52" s="19">
        <v>18.559999999999999</v>
      </c>
      <c r="H52" s="12">
        <f t="shared" si="3"/>
        <v>127.13599999999998</v>
      </c>
      <c r="I52" s="386">
        <f t="shared" ref="I52:I78" si="5">H52/$H$242</f>
        <v>2.2070926915899731E-4</v>
      </c>
      <c r="J52" s="674"/>
      <c r="K52" s="675"/>
    </row>
    <row r="53" spans="1:11" s="102" customFormat="1" ht="40.5" customHeight="1" x14ac:dyDescent="0.3">
      <c r="A53" s="26" t="s">
        <v>79</v>
      </c>
      <c r="B53" s="30" t="s">
        <v>16</v>
      </c>
      <c r="C53" s="18" t="s">
        <v>78</v>
      </c>
      <c r="D53" s="96" t="s">
        <v>423</v>
      </c>
      <c r="E53" s="15" t="s">
        <v>14</v>
      </c>
      <c r="F53" s="9">
        <v>38.19</v>
      </c>
      <c r="G53" s="12">
        <v>4.13</v>
      </c>
      <c r="H53" s="12">
        <f t="shared" si="3"/>
        <v>157.72469999999998</v>
      </c>
      <c r="I53" s="386">
        <f t="shared" si="5"/>
        <v>2.7381153461900727E-4</v>
      </c>
      <c r="J53" s="674"/>
      <c r="K53" s="675"/>
    </row>
    <row r="54" spans="1:11" s="102" customFormat="1" ht="38.25" customHeight="1" x14ac:dyDescent="0.3">
      <c r="A54" s="26" t="s">
        <v>82</v>
      </c>
      <c r="B54" s="30" t="s">
        <v>16</v>
      </c>
      <c r="C54" s="18" t="s">
        <v>80</v>
      </c>
      <c r="D54" s="96" t="s">
        <v>422</v>
      </c>
      <c r="E54" s="15" t="s">
        <v>14</v>
      </c>
      <c r="F54" s="9">
        <v>5.88</v>
      </c>
      <c r="G54" s="12">
        <v>8.94</v>
      </c>
      <c r="H54" s="12">
        <f t="shared" si="3"/>
        <v>52.567199999999993</v>
      </c>
      <c r="I54" s="386">
        <f t="shared" si="5"/>
        <v>9.1257144268616636E-5</v>
      </c>
      <c r="J54" s="674"/>
      <c r="K54" s="675"/>
    </row>
    <row r="55" spans="1:11" s="102" customFormat="1" ht="18" customHeight="1" x14ac:dyDescent="0.3">
      <c r="A55" s="26"/>
      <c r="B55" s="30"/>
      <c r="C55" s="18"/>
      <c r="D55" s="22" t="s">
        <v>81</v>
      </c>
      <c r="E55" s="23"/>
      <c r="F55" s="9"/>
      <c r="G55" s="19"/>
      <c r="H55" s="12">
        <f t="shared" si="3"/>
        <v>0</v>
      </c>
      <c r="I55" s="386">
        <f t="shared" si="5"/>
        <v>0</v>
      </c>
      <c r="J55" s="674"/>
      <c r="K55" s="675"/>
    </row>
    <row r="56" spans="1:11" s="102" customFormat="1" ht="76.5" customHeight="1" x14ac:dyDescent="0.3">
      <c r="A56" s="26" t="s">
        <v>84</v>
      </c>
      <c r="B56" s="79" t="s">
        <v>419</v>
      </c>
      <c r="C56" s="80" t="s">
        <v>420</v>
      </c>
      <c r="D56" s="78" t="s">
        <v>421</v>
      </c>
      <c r="E56" s="23" t="s">
        <v>83</v>
      </c>
      <c r="F56" s="9">
        <v>3</v>
      </c>
      <c r="G56" s="19">
        <v>420</v>
      </c>
      <c r="H56" s="12">
        <f t="shared" si="3"/>
        <v>1260</v>
      </c>
      <c r="I56" s="386">
        <f t="shared" si="5"/>
        <v>2.1873716267645409E-3</v>
      </c>
      <c r="J56" s="674"/>
      <c r="K56" s="675"/>
    </row>
    <row r="57" spans="1:11" s="102" customFormat="1" ht="18" customHeight="1" x14ac:dyDescent="0.3">
      <c r="A57" s="26" t="s">
        <v>784</v>
      </c>
      <c r="B57" s="30" t="s">
        <v>12</v>
      </c>
      <c r="C57" s="18" t="s">
        <v>85</v>
      </c>
      <c r="D57" s="10" t="s">
        <v>418</v>
      </c>
      <c r="E57" s="23" t="s">
        <v>86</v>
      </c>
      <c r="F57" s="9">
        <v>7.2</v>
      </c>
      <c r="G57" s="19">
        <v>30</v>
      </c>
      <c r="H57" s="12">
        <f t="shared" si="3"/>
        <v>216</v>
      </c>
      <c r="I57" s="386">
        <f t="shared" si="5"/>
        <v>3.7497799315963556E-4</v>
      </c>
      <c r="J57" s="674"/>
      <c r="K57" s="675"/>
    </row>
    <row r="58" spans="1:11" s="102" customFormat="1" ht="18" customHeight="1" x14ac:dyDescent="0.3">
      <c r="A58" s="405">
        <v>4</v>
      </c>
      <c r="B58" s="405"/>
      <c r="C58" s="406"/>
      <c r="D58" s="407" t="s">
        <v>87</v>
      </c>
      <c r="E58" s="408"/>
      <c r="F58" s="409"/>
      <c r="G58" s="410"/>
      <c r="H58" s="411">
        <f>SUM(H59:H60)</f>
        <v>2014.35</v>
      </c>
      <c r="I58" s="385">
        <f t="shared" si="5"/>
        <v>3.4969301875977404E-3</v>
      </c>
      <c r="J58" s="674"/>
      <c r="K58" s="675"/>
    </row>
    <row r="59" spans="1:11" s="102" customFormat="1" ht="55.5" customHeight="1" x14ac:dyDescent="0.3">
      <c r="A59" s="26" t="s">
        <v>88</v>
      </c>
      <c r="B59" s="30" t="s">
        <v>16</v>
      </c>
      <c r="C59" s="18" t="s">
        <v>90</v>
      </c>
      <c r="D59" s="10" t="s">
        <v>91</v>
      </c>
      <c r="E59" s="15" t="s">
        <v>14</v>
      </c>
      <c r="F59" s="24">
        <v>15</v>
      </c>
      <c r="G59" s="19">
        <v>104.85</v>
      </c>
      <c r="H59" s="12">
        <f t="shared" ref="H59" si="6">G59*F59</f>
        <v>1572.75</v>
      </c>
      <c r="I59" s="386">
        <f t="shared" si="5"/>
        <v>2.7303085126935966E-3</v>
      </c>
      <c r="J59" s="674"/>
      <c r="K59" s="675"/>
    </row>
    <row r="60" spans="1:11" s="102" customFormat="1" ht="18" customHeight="1" x14ac:dyDescent="0.3">
      <c r="A60" s="26" t="s">
        <v>89</v>
      </c>
      <c r="B60" s="733" t="s">
        <v>92</v>
      </c>
      <c r="C60" s="733"/>
      <c r="D60" s="10" t="str">
        <f>UPPER("MANTA LÃ DE PET PARA DRYWALL IE50 TRISOFT 50 X 1200 X 12500MM 15M²")</f>
        <v>MANTA LÃ DE PET PARA DRYWALL IE50 TRISOFT 50 X 1200 X 12500MM 15M²</v>
      </c>
      <c r="E60" s="23" t="s">
        <v>14</v>
      </c>
      <c r="F60" s="24">
        <f>F59*2</f>
        <v>30</v>
      </c>
      <c r="G60" s="19">
        <v>14.72</v>
      </c>
      <c r="H60" s="12">
        <f>G60*F60</f>
        <v>441.6</v>
      </c>
      <c r="I60" s="386">
        <f t="shared" si="5"/>
        <v>7.6662167490414385E-4</v>
      </c>
      <c r="J60" s="674"/>
      <c r="K60" s="675"/>
    </row>
    <row r="61" spans="1:11" s="102" customFormat="1" ht="18" customHeight="1" x14ac:dyDescent="0.3">
      <c r="A61" s="405">
        <v>5</v>
      </c>
      <c r="B61" s="405"/>
      <c r="C61" s="406"/>
      <c r="D61" s="407" t="s">
        <v>93</v>
      </c>
      <c r="E61" s="408"/>
      <c r="F61" s="409"/>
      <c r="G61" s="410"/>
      <c r="H61" s="411">
        <f>SUM(H62:H66)</f>
        <v>4919.6463999999996</v>
      </c>
      <c r="I61" s="385">
        <f t="shared" si="5"/>
        <v>8.5405515468843785E-3</v>
      </c>
      <c r="J61" s="674"/>
      <c r="K61" s="675"/>
    </row>
    <row r="62" spans="1:11" s="102" customFormat="1" ht="33.75" customHeight="1" x14ac:dyDescent="0.3">
      <c r="A62" s="26" t="s">
        <v>94</v>
      </c>
      <c r="B62" s="30" t="s">
        <v>12</v>
      </c>
      <c r="C62" s="13" t="s">
        <v>401</v>
      </c>
      <c r="D62" s="10" t="s">
        <v>400</v>
      </c>
      <c r="E62" s="15" t="s">
        <v>76</v>
      </c>
      <c r="F62" s="16">
        <v>22.32</v>
      </c>
      <c r="G62" s="17">
        <v>16.27</v>
      </c>
      <c r="H62" s="23">
        <f t="shared" ref="H62:H66" si="7">F62*G62</f>
        <v>363.14639999999997</v>
      </c>
      <c r="I62" s="386">
        <f t="shared" si="5"/>
        <v>6.3042550136641789E-4</v>
      </c>
      <c r="J62" s="674"/>
      <c r="K62" s="675"/>
    </row>
    <row r="63" spans="1:11" s="102" customFormat="1" ht="36" customHeight="1" x14ac:dyDescent="0.3">
      <c r="A63" s="414" t="s">
        <v>97</v>
      </c>
      <c r="B63" s="31" t="s">
        <v>16</v>
      </c>
      <c r="C63" s="32" t="s">
        <v>95</v>
      </c>
      <c r="D63" s="33" t="s">
        <v>96</v>
      </c>
      <c r="E63" s="34" t="s">
        <v>14</v>
      </c>
      <c r="F63" s="34">
        <v>50</v>
      </c>
      <c r="G63" s="34">
        <v>5.39</v>
      </c>
      <c r="H63" s="23">
        <f t="shared" si="7"/>
        <v>269.5</v>
      </c>
      <c r="I63" s="386">
        <f t="shared" si="5"/>
        <v>4.6785448683574904E-4</v>
      </c>
      <c r="J63" s="674"/>
      <c r="K63" s="675"/>
    </row>
    <row r="64" spans="1:11" s="102" customFormat="1" ht="35.25" customHeight="1" x14ac:dyDescent="0.3">
      <c r="A64" s="26" t="s">
        <v>100</v>
      </c>
      <c r="B64" s="30" t="s">
        <v>16</v>
      </c>
      <c r="C64" s="18" t="s">
        <v>98</v>
      </c>
      <c r="D64" s="10" t="s">
        <v>99</v>
      </c>
      <c r="E64" s="23" t="s">
        <v>14</v>
      </c>
      <c r="F64" s="23">
        <v>50</v>
      </c>
      <c r="G64" s="23">
        <v>46.01</v>
      </c>
      <c r="H64" s="23">
        <f t="shared" si="7"/>
        <v>2300.5</v>
      </c>
      <c r="I64" s="386">
        <f t="shared" si="5"/>
        <v>3.9936892280728782E-3</v>
      </c>
      <c r="J64" s="674"/>
      <c r="K64" s="675"/>
    </row>
    <row r="65" spans="1:11" s="102" customFormat="1" ht="57.75" customHeight="1" x14ac:dyDescent="0.3">
      <c r="A65" s="26" t="s">
        <v>103</v>
      </c>
      <c r="B65" s="30" t="s">
        <v>12</v>
      </c>
      <c r="C65" s="18" t="s">
        <v>101</v>
      </c>
      <c r="D65" s="10" t="s">
        <v>102</v>
      </c>
      <c r="E65" s="23" t="s">
        <v>14</v>
      </c>
      <c r="F65" s="9">
        <v>50</v>
      </c>
      <c r="G65" s="23">
        <v>18.010000000000002</v>
      </c>
      <c r="H65" s="23">
        <f t="shared" si="7"/>
        <v>900.50000000000011</v>
      </c>
      <c r="I65" s="386">
        <f t="shared" si="5"/>
        <v>1.5632763094456106E-3</v>
      </c>
      <c r="J65" s="674"/>
      <c r="K65" s="675"/>
    </row>
    <row r="66" spans="1:11" s="102" customFormat="1" ht="53.25" customHeight="1" x14ac:dyDescent="0.3">
      <c r="A66" s="414" t="s">
        <v>415</v>
      </c>
      <c r="B66" s="30" t="s">
        <v>12</v>
      </c>
      <c r="C66" s="25" t="s">
        <v>416</v>
      </c>
      <c r="D66" s="10" t="s">
        <v>417</v>
      </c>
      <c r="E66" s="15" t="s">
        <v>14</v>
      </c>
      <c r="F66" s="9">
        <v>50</v>
      </c>
      <c r="G66" s="23">
        <v>21.72</v>
      </c>
      <c r="H66" s="23">
        <f t="shared" si="7"/>
        <v>1086</v>
      </c>
      <c r="I66" s="386">
        <f t="shared" si="5"/>
        <v>1.8853060211637233E-3</v>
      </c>
      <c r="J66" s="674"/>
      <c r="K66" s="675"/>
    </row>
    <row r="67" spans="1:11" s="102" customFormat="1" ht="18" customHeight="1" x14ac:dyDescent="0.3">
      <c r="A67" s="405">
        <v>6</v>
      </c>
      <c r="B67" s="405"/>
      <c r="C67" s="406"/>
      <c r="D67" s="407" t="s">
        <v>104</v>
      </c>
      <c r="E67" s="408"/>
      <c r="F67" s="409"/>
      <c r="G67" s="410"/>
      <c r="H67" s="411">
        <f>SUM(H68:H81)</f>
        <v>8836.8479000000007</v>
      </c>
      <c r="I67" s="385">
        <f t="shared" si="5"/>
        <v>1.5340849497217316E-2</v>
      </c>
      <c r="J67" s="674"/>
      <c r="K67" s="675"/>
    </row>
    <row r="68" spans="1:11" s="102" customFormat="1" ht="54" customHeight="1" x14ac:dyDescent="0.3">
      <c r="A68" s="26" t="s">
        <v>105</v>
      </c>
      <c r="B68" s="30" t="s">
        <v>16</v>
      </c>
      <c r="C68" s="18" t="s">
        <v>106</v>
      </c>
      <c r="D68" s="10" t="s">
        <v>107</v>
      </c>
      <c r="E68" s="15" t="s">
        <v>14</v>
      </c>
      <c r="F68" s="9">
        <v>33.270000000000003</v>
      </c>
      <c r="G68" s="23">
        <v>30.36</v>
      </c>
      <c r="H68" s="23">
        <f t="shared" ref="H68:H78" si="8">F68*G68</f>
        <v>1010.0772000000001</v>
      </c>
      <c r="I68" s="386">
        <f t="shared" si="5"/>
        <v>1.7535033397791846E-3</v>
      </c>
      <c r="J68" s="674"/>
      <c r="K68" s="675"/>
    </row>
    <row r="69" spans="1:11" s="102" customFormat="1" ht="34.5" customHeight="1" x14ac:dyDescent="0.3">
      <c r="A69" s="26" t="s">
        <v>108</v>
      </c>
      <c r="B69" s="455" t="s">
        <v>12</v>
      </c>
      <c r="C69" s="18" t="s">
        <v>416</v>
      </c>
      <c r="D69" s="10" t="s">
        <v>776</v>
      </c>
      <c r="E69" s="15" t="s">
        <v>14</v>
      </c>
      <c r="F69" s="9">
        <v>15</v>
      </c>
      <c r="G69" s="23">
        <v>21.7</v>
      </c>
      <c r="H69" s="23">
        <f t="shared" si="8"/>
        <v>325.5</v>
      </c>
      <c r="I69" s="386">
        <f t="shared" si="5"/>
        <v>5.6507100358083972E-4</v>
      </c>
      <c r="J69" s="674"/>
      <c r="K69" s="675"/>
    </row>
    <row r="70" spans="1:11" s="102" customFormat="1" ht="18" customHeight="1" x14ac:dyDescent="0.3">
      <c r="A70" s="26"/>
      <c r="B70" s="30" t="s">
        <v>16</v>
      </c>
      <c r="C70" s="18" t="s">
        <v>403</v>
      </c>
      <c r="D70" s="10" t="s">
        <v>402</v>
      </c>
      <c r="E70" s="15" t="s">
        <v>14</v>
      </c>
      <c r="F70" s="9">
        <v>50</v>
      </c>
      <c r="G70" s="23">
        <v>5.44</v>
      </c>
      <c r="H70" s="23">
        <f t="shared" si="8"/>
        <v>272</v>
      </c>
      <c r="I70" s="386">
        <f t="shared" si="5"/>
        <v>4.721945099047263E-4</v>
      </c>
      <c r="J70" s="674"/>
      <c r="K70" s="675"/>
    </row>
    <row r="71" spans="1:11" s="102" customFormat="1" ht="36" customHeight="1" x14ac:dyDescent="0.3">
      <c r="A71" s="26" t="s">
        <v>111</v>
      </c>
      <c r="B71" s="30" t="s">
        <v>16</v>
      </c>
      <c r="C71" s="18" t="s">
        <v>109</v>
      </c>
      <c r="D71" s="10" t="s">
        <v>404</v>
      </c>
      <c r="E71" s="15" t="s">
        <v>14</v>
      </c>
      <c r="F71" s="9">
        <v>50</v>
      </c>
      <c r="G71" s="17">
        <v>28.01</v>
      </c>
      <c r="H71" s="23">
        <f t="shared" si="8"/>
        <v>1400.5</v>
      </c>
      <c r="I71" s="386">
        <f t="shared" si="5"/>
        <v>2.4312809232410631E-3</v>
      </c>
      <c r="J71" s="674"/>
      <c r="K71" s="675"/>
    </row>
    <row r="72" spans="1:11" s="102" customFormat="1" ht="18" customHeight="1" x14ac:dyDescent="0.3">
      <c r="A72" s="26"/>
      <c r="B72" s="30"/>
      <c r="C72" s="18"/>
      <c r="D72" s="22" t="s">
        <v>110</v>
      </c>
      <c r="E72" s="15"/>
      <c r="F72" s="9"/>
      <c r="G72" s="17"/>
      <c r="H72" s="23"/>
      <c r="I72" s="386">
        <f t="shared" si="5"/>
        <v>0</v>
      </c>
      <c r="J72" s="674"/>
      <c r="K72" s="675"/>
    </row>
    <row r="73" spans="1:11" s="102" customFormat="1" ht="36" customHeight="1" x14ac:dyDescent="0.3">
      <c r="A73" s="26" t="s">
        <v>113</v>
      </c>
      <c r="B73" s="30" t="s">
        <v>12</v>
      </c>
      <c r="C73" s="18" t="s">
        <v>405</v>
      </c>
      <c r="D73" s="10" t="s">
        <v>112</v>
      </c>
      <c r="E73" s="15" t="s">
        <v>14</v>
      </c>
      <c r="F73" s="9">
        <v>45</v>
      </c>
      <c r="G73" s="17">
        <v>12.23</v>
      </c>
      <c r="H73" s="23">
        <f t="shared" si="8"/>
        <v>550.35</v>
      </c>
      <c r="I73" s="386">
        <f t="shared" si="5"/>
        <v>9.5541267840465482E-4</v>
      </c>
      <c r="J73" s="674"/>
      <c r="K73" s="675"/>
    </row>
    <row r="74" spans="1:11" s="102" customFormat="1" ht="38.25" customHeight="1" x14ac:dyDescent="0.3">
      <c r="A74" s="26" t="s">
        <v>116</v>
      </c>
      <c r="B74" s="30" t="s">
        <v>12</v>
      </c>
      <c r="C74" s="18" t="s">
        <v>114</v>
      </c>
      <c r="D74" s="10" t="s">
        <v>115</v>
      </c>
      <c r="E74" s="15" t="s">
        <v>14</v>
      </c>
      <c r="F74" s="9">
        <v>45</v>
      </c>
      <c r="G74" s="17">
        <v>26.18</v>
      </c>
      <c r="H74" s="23">
        <f t="shared" si="8"/>
        <v>1178.0999999999999</v>
      </c>
      <c r="I74" s="386">
        <f t="shared" si="5"/>
        <v>2.0451924710248454E-3</v>
      </c>
      <c r="J74" s="674"/>
      <c r="K74" s="675"/>
    </row>
    <row r="75" spans="1:11" s="102" customFormat="1" ht="36" customHeight="1" x14ac:dyDescent="0.3">
      <c r="A75" s="26" t="s">
        <v>409</v>
      </c>
      <c r="B75" s="30" t="s">
        <v>12</v>
      </c>
      <c r="C75" s="18" t="s">
        <v>117</v>
      </c>
      <c r="D75" s="10" t="s">
        <v>118</v>
      </c>
      <c r="E75" s="15" t="s">
        <v>14</v>
      </c>
      <c r="F75" s="9">
        <v>45</v>
      </c>
      <c r="G75" s="17">
        <v>21.39</v>
      </c>
      <c r="H75" s="23">
        <f t="shared" si="8"/>
        <v>962.55000000000007</v>
      </c>
      <c r="I75" s="386">
        <f t="shared" si="5"/>
        <v>1.6709956820176262E-3</v>
      </c>
      <c r="J75" s="674"/>
      <c r="K75" s="675"/>
    </row>
    <row r="76" spans="1:11" s="1" customFormat="1" ht="36" x14ac:dyDescent="0.3">
      <c r="A76" s="26" t="s">
        <v>707</v>
      </c>
      <c r="B76" s="30" t="s">
        <v>12</v>
      </c>
      <c r="C76" s="18" t="s">
        <v>114</v>
      </c>
      <c r="D76" s="10" t="s">
        <v>709</v>
      </c>
      <c r="E76" s="15" t="s">
        <v>14</v>
      </c>
      <c r="F76" s="9">
        <v>4.2</v>
      </c>
      <c r="G76" s="17">
        <v>26.18</v>
      </c>
      <c r="H76" s="23">
        <f t="shared" si="8"/>
        <v>109.956</v>
      </c>
      <c r="I76" s="386">
        <f t="shared" si="5"/>
        <v>1.9088463062898561E-4</v>
      </c>
      <c r="J76" s="674"/>
      <c r="K76" s="675"/>
    </row>
    <row r="77" spans="1:11" s="1" customFormat="1" ht="36" x14ac:dyDescent="0.3">
      <c r="A77" s="26" t="s">
        <v>708</v>
      </c>
      <c r="B77" s="30" t="s">
        <v>12</v>
      </c>
      <c r="C77" s="18" t="s">
        <v>117</v>
      </c>
      <c r="D77" s="10" t="s">
        <v>710</v>
      </c>
      <c r="E77" s="15" t="s">
        <v>14</v>
      </c>
      <c r="F77" s="9">
        <v>4.2</v>
      </c>
      <c r="G77" s="17">
        <v>21.39</v>
      </c>
      <c r="H77" s="23">
        <f t="shared" si="8"/>
        <v>89.838000000000008</v>
      </c>
      <c r="I77" s="386">
        <f t="shared" si="5"/>
        <v>1.5595959698831179E-4</v>
      </c>
      <c r="J77" s="674"/>
      <c r="K77" s="675"/>
    </row>
    <row r="78" spans="1:11" s="1" customFormat="1" ht="56.25" customHeight="1" x14ac:dyDescent="0.3">
      <c r="A78" s="26" t="s">
        <v>792</v>
      </c>
      <c r="B78" s="30" t="s">
        <v>12</v>
      </c>
      <c r="C78" s="25" t="s">
        <v>117</v>
      </c>
      <c r="D78" s="10" t="s">
        <v>408</v>
      </c>
      <c r="E78" s="15" t="s">
        <v>14</v>
      </c>
      <c r="F78" s="9">
        <v>37.119999999999997</v>
      </c>
      <c r="G78" s="17">
        <v>21.39</v>
      </c>
      <c r="H78" s="23">
        <f t="shared" si="8"/>
        <v>793.99680000000001</v>
      </c>
      <c r="I78" s="386">
        <f t="shared" si="5"/>
        <v>1.3783857714776506E-3</v>
      </c>
      <c r="J78" s="674"/>
      <c r="K78" s="675"/>
    </row>
    <row r="79" spans="1:11" s="1" customFormat="1" ht="18" customHeight="1" x14ac:dyDescent="0.3">
      <c r="A79" s="26"/>
      <c r="B79" s="661"/>
      <c r="C79" s="25"/>
      <c r="D79" s="580" t="s">
        <v>791</v>
      </c>
      <c r="E79" s="15"/>
      <c r="F79" s="9"/>
      <c r="G79" s="17"/>
      <c r="H79" s="23"/>
      <c r="I79" s="386"/>
      <c r="J79" s="674"/>
      <c r="K79" s="675"/>
    </row>
    <row r="80" spans="1:11" s="102" customFormat="1" ht="38.25" customHeight="1" x14ac:dyDescent="0.3">
      <c r="A80" s="26" t="s">
        <v>793</v>
      </c>
      <c r="B80" s="661" t="s">
        <v>12</v>
      </c>
      <c r="C80" s="18" t="s">
        <v>114</v>
      </c>
      <c r="D80" s="10" t="s">
        <v>115</v>
      </c>
      <c r="E80" s="15" t="s">
        <v>14</v>
      </c>
      <c r="F80" s="9">
        <v>45.07</v>
      </c>
      <c r="G80" s="17">
        <v>26.18</v>
      </c>
      <c r="H80" s="23">
        <f t="shared" ref="H80:H81" si="9">F80*G80</f>
        <v>1179.9326000000001</v>
      </c>
      <c r="I80" s="386">
        <f t="shared" ref="I80:I111" si="10">H80/$H$242</f>
        <v>2.0483738815353291E-3</v>
      </c>
      <c r="J80" s="674"/>
      <c r="K80" s="675"/>
    </row>
    <row r="81" spans="1:11" s="102" customFormat="1" ht="36" customHeight="1" x14ac:dyDescent="0.3">
      <c r="A81" s="26" t="s">
        <v>794</v>
      </c>
      <c r="B81" s="661" t="s">
        <v>12</v>
      </c>
      <c r="C81" s="18" t="s">
        <v>117</v>
      </c>
      <c r="D81" s="10" t="s">
        <v>118</v>
      </c>
      <c r="E81" s="15" t="s">
        <v>14</v>
      </c>
      <c r="F81" s="9">
        <v>45.07</v>
      </c>
      <c r="G81" s="17">
        <v>21.39</v>
      </c>
      <c r="H81" s="23">
        <f t="shared" si="9"/>
        <v>964.04730000000006</v>
      </c>
      <c r="I81" s="386">
        <f t="shared" si="10"/>
        <v>1.6735950086340979E-3</v>
      </c>
      <c r="J81" s="674"/>
      <c r="K81" s="675"/>
    </row>
    <row r="82" spans="1:11" s="102" customFormat="1" ht="18" customHeight="1" x14ac:dyDescent="0.3">
      <c r="A82" s="405">
        <v>7</v>
      </c>
      <c r="B82" s="405"/>
      <c r="C82" s="406"/>
      <c r="D82" s="407" t="s">
        <v>119</v>
      </c>
      <c r="E82" s="408"/>
      <c r="F82" s="409"/>
      <c r="G82" s="410"/>
      <c r="H82" s="411">
        <f>SUM(H83:H88)</f>
        <v>14517.699999999999</v>
      </c>
      <c r="I82" s="385">
        <f t="shared" si="10"/>
        <v>2.5202861163396487E-2</v>
      </c>
      <c r="J82" s="674"/>
      <c r="K82" s="675"/>
    </row>
    <row r="83" spans="1:11" s="102" customFormat="1" ht="57" customHeight="1" x14ac:dyDescent="0.3">
      <c r="A83" s="26" t="s">
        <v>120</v>
      </c>
      <c r="B83" s="30" t="s">
        <v>12</v>
      </c>
      <c r="C83" s="25" t="s">
        <v>778</v>
      </c>
      <c r="D83" s="10" t="s">
        <v>777</v>
      </c>
      <c r="E83" s="15" t="s">
        <v>14</v>
      </c>
      <c r="F83" s="9">
        <v>7.33</v>
      </c>
      <c r="G83" s="17">
        <v>91.01</v>
      </c>
      <c r="H83" s="12">
        <f t="shared" ref="H83:H88" si="11">F83*G83</f>
        <v>667.10329999999999</v>
      </c>
      <c r="I83" s="386">
        <f t="shared" si="10"/>
        <v>1.1580974845563441E-3</v>
      </c>
      <c r="J83" s="674"/>
      <c r="K83" s="675"/>
    </row>
    <row r="84" spans="1:11" s="102" customFormat="1" ht="36" customHeight="1" x14ac:dyDescent="0.3">
      <c r="A84" s="26" t="s">
        <v>121</v>
      </c>
      <c r="B84" s="30" t="s">
        <v>12</v>
      </c>
      <c r="C84" s="25" t="s">
        <v>597</v>
      </c>
      <c r="D84" s="10" t="s">
        <v>596</v>
      </c>
      <c r="E84" s="15" t="s">
        <v>14</v>
      </c>
      <c r="F84" s="9">
        <v>5.21</v>
      </c>
      <c r="G84" s="17">
        <v>42.24</v>
      </c>
      <c r="H84" s="12">
        <f t="shared" si="11"/>
        <v>220.07040000000001</v>
      </c>
      <c r="I84" s="386">
        <f t="shared" si="10"/>
        <v>3.820442451196216E-4</v>
      </c>
      <c r="J84" s="674"/>
      <c r="K84" s="675"/>
    </row>
    <row r="85" spans="1:11" s="102" customFormat="1" ht="18" customHeight="1" x14ac:dyDescent="0.3">
      <c r="A85" s="26" t="s">
        <v>122</v>
      </c>
      <c r="B85" s="30" t="s">
        <v>12</v>
      </c>
      <c r="C85" s="25" t="s">
        <v>123</v>
      </c>
      <c r="D85" s="10" t="s">
        <v>124</v>
      </c>
      <c r="E85" s="15" t="s">
        <v>76</v>
      </c>
      <c r="F85" s="9">
        <v>371.15</v>
      </c>
      <c r="G85" s="17">
        <v>31.25</v>
      </c>
      <c r="H85" s="12">
        <f t="shared" si="11"/>
        <v>11598.4375</v>
      </c>
      <c r="I85" s="386">
        <f t="shared" si="10"/>
        <v>2.0134994525636392E-2</v>
      </c>
      <c r="J85" s="674"/>
      <c r="K85" s="675"/>
    </row>
    <row r="86" spans="1:11" s="102" customFormat="1" ht="18" customHeight="1" x14ac:dyDescent="0.3">
      <c r="A86" s="26" t="s">
        <v>125</v>
      </c>
      <c r="B86" s="30" t="s">
        <v>52</v>
      </c>
      <c r="C86" s="25" t="s">
        <v>407</v>
      </c>
      <c r="D86" s="10" t="s">
        <v>406</v>
      </c>
      <c r="E86" s="15" t="s">
        <v>14</v>
      </c>
      <c r="F86" s="9">
        <v>34.229999999999997</v>
      </c>
      <c r="G86" s="17">
        <v>45.77</v>
      </c>
      <c r="H86" s="12">
        <f t="shared" si="11"/>
        <v>1566.7070999999999</v>
      </c>
      <c r="I86" s="386">
        <f t="shared" si="10"/>
        <v>2.7198179825321874E-3</v>
      </c>
      <c r="J86" s="674"/>
      <c r="K86" s="675"/>
    </row>
    <row r="87" spans="1:11" s="102" customFormat="1" ht="18" customHeight="1" x14ac:dyDescent="0.3">
      <c r="A87" s="26" t="s">
        <v>126</v>
      </c>
      <c r="B87" s="30" t="s">
        <v>16</v>
      </c>
      <c r="C87" s="25" t="s">
        <v>127</v>
      </c>
      <c r="D87" s="10" t="s">
        <v>128</v>
      </c>
      <c r="E87" s="15" t="s">
        <v>14</v>
      </c>
      <c r="F87" s="9">
        <v>4.82</v>
      </c>
      <c r="G87" s="17">
        <v>63.49</v>
      </c>
      <c r="H87" s="12">
        <f t="shared" si="11"/>
        <v>306.02180000000004</v>
      </c>
      <c r="I87" s="386">
        <f t="shared" si="10"/>
        <v>5.3125666864397864E-4</v>
      </c>
      <c r="J87" s="674"/>
      <c r="K87" s="675"/>
    </row>
    <row r="88" spans="1:11" s="102" customFormat="1" ht="33.75" customHeight="1" x14ac:dyDescent="0.3">
      <c r="A88" s="26" t="s">
        <v>129</v>
      </c>
      <c r="B88" s="30" t="s">
        <v>16</v>
      </c>
      <c r="C88" s="25" t="s">
        <v>127</v>
      </c>
      <c r="D88" s="10" t="s">
        <v>623</v>
      </c>
      <c r="E88" s="15" t="s">
        <v>14</v>
      </c>
      <c r="F88" s="9">
        <v>2.5099999999999998</v>
      </c>
      <c r="G88" s="17">
        <v>63.49</v>
      </c>
      <c r="H88" s="12">
        <f t="shared" si="11"/>
        <v>159.35989999999998</v>
      </c>
      <c r="I88" s="386">
        <f t="shared" si="10"/>
        <v>2.766502569079639E-4</v>
      </c>
      <c r="J88" s="674"/>
      <c r="K88" s="675"/>
    </row>
    <row r="89" spans="1:11" s="102" customFormat="1" ht="18" customHeight="1" x14ac:dyDescent="0.3">
      <c r="A89" s="405">
        <v>8</v>
      </c>
      <c r="B89" s="405"/>
      <c r="C89" s="406"/>
      <c r="D89" s="407" t="s">
        <v>130</v>
      </c>
      <c r="E89" s="408"/>
      <c r="F89" s="409"/>
      <c r="G89" s="410"/>
      <c r="H89" s="411">
        <f>SUM(H90:H128)</f>
        <v>14986.057040000002</v>
      </c>
      <c r="I89" s="385">
        <f t="shared" si="10"/>
        <v>2.6015933306643653E-2</v>
      </c>
      <c r="J89" s="674"/>
      <c r="K89" s="675"/>
    </row>
    <row r="90" spans="1:11" s="102" customFormat="1" ht="37.5" customHeight="1" x14ac:dyDescent="0.3">
      <c r="A90" s="26" t="s">
        <v>131</v>
      </c>
      <c r="B90" s="30" t="s">
        <v>12</v>
      </c>
      <c r="C90" s="18" t="s">
        <v>132</v>
      </c>
      <c r="D90" s="10" t="s">
        <v>133</v>
      </c>
      <c r="E90" s="15" t="s">
        <v>14</v>
      </c>
      <c r="F90" s="9">
        <v>27</v>
      </c>
      <c r="G90" s="12">
        <v>73.48</v>
      </c>
      <c r="H90" s="12">
        <f t="shared" ref="H90:H126" si="12">F90*G90</f>
        <v>1983.96</v>
      </c>
      <c r="I90" s="386">
        <f t="shared" si="10"/>
        <v>3.4441728671712529E-3</v>
      </c>
      <c r="J90" s="674"/>
      <c r="K90" s="675"/>
    </row>
    <row r="91" spans="1:11" s="102" customFormat="1" ht="39" customHeight="1" x14ac:dyDescent="0.3">
      <c r="A91" s="26" t="s">
        <v>134</v>
      </c>
      <c r="B91" s="30" t="s">
        <v>16</v>
      </c>
      <c r="C91" s="18" t="s">
        <v>135</v>
      </c>
      <c r="D91" s="10" t="s">
        <v>136</v>
      </c>
      <c r="E91" s="15" t="s">
        <v>14</v>
      </c>
      <c r="F91" s="9">
        <v>38.19</v>
      </c>
      <c r="G91" s="12">
        <v>51.48</v>
      </c>
      <c r="H91" s="12">
        <f t="shared" si="12"/>
        <v>1966.0211999999997</v>
      </c>
      <c r="I91" s="386">
        <f t="shared" si="10"/>
        <v>3.4130309448393444E-3</v>
      </c>
      <c r="J91" s="674"/>
      <c r="K91" s="675"/>
    </row>
    <row r="92" spans="1:11" s="102" customFormat="1" ht="37.5" customHeight="1" x14ac:dyDescent="0.3">
      <c r="A92" s="26" t="s">
        <v>137</v>
      </c>
      <c r="B92" s="30" t="s">
        <v>16</v>
      </c>
      <c r="C92" s="18" t="s">
        <v>135</v>
      </c>
      <c r="D92" s="10" t="s">
        <v>722</v>
      </c>
      <c r="E92" s="15" t="s">
        <v>14</v>
      </c>
      <c r="F92" s="9">
        <v>7.64</v>
      </c>
      <c r="G92" s="12">
        <v>51.48</v>
      </c>
      <c r="H92" s="12">
        <f t="shared" si="12"/>
        <v>393.30719999999997</v>
      </c>
      <c r="I92" s="386">
        <f t="shared" si="10"/>
        <v>6.8278492847794175E-4</v>
      </c>
      <c r="J92" s="674"/>
      <c r="K92" s="675"/>
    </row>
    <row r="93" spans="1:11" s="102" customFormat="1" ht="54" customHeight="1" x14ac:dyDescent="0.3">
      <c r="A93" s="26" t="s">
        <v>138</v>
      </c>
      <c r="B93" s="30" t="s">
        <v>16</v>
      </c>
      <c r="C93" s="18" t="s">
        <v>413</v>
      </c>
      <c r="D93" s="10" t="s">
        <v>414</v>
      </c>
      <c r="E93" s="15" t="s">
        <v>14</v>
      </c>
      <c r="F93" s="9">
        <v>5.88</v>
      </c>
      <c r="G93" s="12">
        <v>87.84</v>
      </c>
      <c r="H93" s="12">
        <f t="shared" si="12"/>
        <v>516.49919999999997</v>
      </c>
      <c r="I93" s="386">
        <f t="shared" si="10"/>
        <v>8.9664737724332055E-4</v>
      </c>
      <c r="J93" s="674"/>
      <c r="K93" s="675"/>
    </row>
    <row r="94" spans="1:11" s="102" customFormat="1" ht="36" customHeight="1" x14ac:dyDescent="0.3">
      <c r="A94" s="26" t="s">
        <v>139</v>
      </c>
      <c r="B94" s="30" t="s">
        <v>140</v>
      </c>
      <c r="C94" s="18" t="s">
        <v>141</v>
      </c>
      <c r="D94" s="10" t="s">
        <v>721</v>
      </c>
      <c r="E94" s="15" t="s">
        <v>14</v>
      </c>
      <c r="F94" s="9">
        <v>5.88</v>
      </c>
      <c r="G94" s="12">
        <v>137.88</v>
      </c>
      <c r="H94" s="12">
        <f t="shared" si="12"/>
        <v>810.73439999999994</v>
      </c>
      <c r="I94" s="386">
        <f t="shared" si="10"/>
        <v>1.407442399525376E-3</v>
      </c>
      <c r="J94" s="674"/>
      <c r="K94" s="675"/>
    </row>
    <row r="95" spans="1:11" s="102" customFormat="1" ht="18" customHeight="1" x14ac:dyDescent="0.3">
      <c r="A95" s="26" t="s">
        <v>142</v>
      </c>
      <c r="B95" s="30" t="s">
        <v>52</v>
      </c>
      <c r="C95" s="18" t="s">
        <v>143</v>
      </c>
      <c r="D95" s="10" t="s">
        <v>144</v>
      </c>
      <c r="E95" s="15" t="s">
        <v>76</v>
      </c>
      <c r="F95" s="9">
        <v>4.9000000000000004</v>
      </c>
      <c r="G95" s="12">
        <v>39.53</v>
      </c>
      <c r="H95" s="12">
        <f t="shared" si="12"/>
        <v>193.69700000000003</v>
      </c>
      <c r="I95" s="386">
        <f t="shared" si="10"/>
        <v>3.3625977935667565E-4</v>
      </c>
      <c r="J95" s="674"/>
      <c r="K95" s="675"/>
    </row>
    <row r="96" spans="1:11" s="102" customFormat="1" ht="35.25" customHeight="1" x14ac:dyDescent="0.3">
      <c r="A96" s="26" t="s">
        <v>145</v>
      </c>
      <c r="B96" s="30" t="s">
        <v>16</v>
      </c>
      <c r="C96" s="18" t="s">
        <v>146</v>
      </c>
      <c r="D96" s="10" t="s">
        <v>147</v>
      </c>
      <c r="E96" s="15" t="s">
        <v>14</v>
      </c>
      <c r="F96" s="9">
        <v>5.88</v>
      </c>
      <c r="G96" s="12">
        <v>20.21</v>
      </c>
      <c r="H96" s="12">
        <f t="shared" si="12"/>
        <v>118.8348</v>
      </c>
      <c r="I96" s="386">
        <f t="shared" si="10"/>
        <v>2.0629830935891974E-4</v>
      </c>
      <c r="J96" s="674"/>
      <c r="K96" s="675"/>
    </row>
    <row r="97" spans="1:11" s="102" customFormat="1" ht="18" customHeight="1" x14ac:dyDescent="0.3">
      <c r="A97" s="26"/>
      <c r="B97" s="30"/>
      <c r="C97" s="18"/>
      <c r="D97" s="612" t="s">
        <v>720</v>
      </c>
      <c r="E97" s="15"/>
      <c r="F97" s="9"/>
      <c r="G97" s="12"/>
      <c r="H97" s="12">
        <f t="shared" si="12"/>
        <v>0</v>
      </c>
      <c r="I97" s="386">
        <f t="shared" si="10"/>
        <v>0</v>
      </c>
      <c r="J97" s="674"/>
      <c r="K97" s="675"/>
    </row>
    <row r="98" spans="1:11" s="102" customFormat="1" ht="36" customHeight="1" x14ac:dyDescent="0.3">
      <c r="A98" s="26" t="s">
        <v>148</v>
      </c>
      <c r="B98" s="30" t="s">
        <v>16</v>
      </c>
      <c r="C98" s="18" t="s">
        <v>78</v>
      </c>
      <c r="D98" s="96" t="s">
        <v>625</v>
      </c>
      <c r="E98" s="15" t="s">
        <v>14</v>
      </c>
      <c r="F98" s="9">
        <v>7.07</v>
      </c>
      <c r="G98" s="12">
        <v>4.13</v>
      </c>
      <c r="H98" s="12">
        <f t="shared" si="12"/>
        <v>29.199100000000001</v>
      </c>
      <c r="I98" s="386">
        <f t="shared" si="10"/>
        <v>5.0689907037349609E-5</v>
      </c>
      <c r="J98" s="674"/>
      <c r="K98" s="675"/>
    </row>
    <row r="99" spans="1:11" s="102" customFormat="1" ht="18" customHeight="1" x14ac:dyDescent="0.3">
      <c r="A99" s="26" t="s">
        <v>150</v>
      </c>
      <c r="B99" s="30" t="s">
        <v>16</v>
      </c>
      <c r="C99" s="18" t="s">
        <v>80</v>
      </c>
      <c r="D99" s="96" t="s">
        <v>626</v>
      </c>
      <c r="E99" s="15" t="s">
        <v>14</v>
      </c>
      <c r="F99" s="9">
        <v>7.07</v>
      </c>
      <c r="G99" s="12">
        <v>8.94</v>
      </c>
      <c r="H99" s="12">
        <f t="shared" si="12"/>
        <v>63.205799999999996</v>
      </c>
      <c r="I99" s="386">
        <f t="shared" si="10"/>
        <v>1.0972585203726524E-4</v>
      </c>
      <c r="J99" s="674"/>
      <c r="K99" s="675"/>
    </row>
    <row r="100" spans="1:11" s="102" customFormat="1" ht="18" customHeight="1" x14ac:dyDescent="0.3">
      <c r="A100" s="26" t="s">
        <v>618</v>
      </c>
      <c r="B100" s="30" t="s">
        <v>12</v>
      </c>
      <c r="C100" s="18" t="s">
        <v>631</v>
      </c>
      <c r="D100" s="574" t="s">
        <v>629</v>
      </c>
      <c r="E100" s="15" t="s">
        <v>14</v>
      </c>
      <c r="F100" s="9">
        <v>7.07</v>
      </c>
      <c r="G100" s="12">
        <v>0.51</v>
      </c>
      <c r="H100" s="12">
        <f t="shared" si="12"/>
        <v>3.6057000000000001</v>
      </c>
      <c r="I100" s="386">
        <f t="shared" si="10"/>
        <v>6.2595284719245276E-6</v>
      </c>
      <c r="J100" s="674"/>
      <c r="K100" s="675"/>
    </row>
    <row r="101" spans="1:11" s="102" customFormat="1" ht="36" customHeight="1" x14ac:dyDescent="0.3">
      <c r="A101" s="26" t="s">
        <v>619</v>
      </c>
      <c r="B101" s="572" t="s">
        <v>16</v>
      </c>
      <c r="C101" s="565" t="s">
        <v>630</v>
      </c>
      <c r="D101" s="574" t="s">
        <v>632</v>
      </c>
      <c r="E101" s="15" t="s">
        <v>14</v>
      </c>
      <c r="F101" s="9">
        <v>7.07</v>
      </c>
      <c r="G101" s="12">
        <v>2.23</v>
      </c>
      <c r="H101" s="12">
        <f t="shared" si="12"/>
        <v>15.7661</v>
      </c>
      <c r="I101" s="386">
        <f t="shared" si="10"/>
        <v>2.7370095083120973E-5</v>
      </c>
      <c r="J101" s="674"/>
      <c r="K101" s="675"/>
    </row>
    <row r="102" spans="1:11" s="102" customFormat="1" ht="71.25" customHeight="1" x14ac:dyDescent="0.3">
      <c r="A102" s="26" t="s">
        <v>620</v>
      </c>
      <c r="B102" s="30" t="s">
        <v>419</v>
      </c>
      <c r="C102" s="25" t="s">
        <v>634</v>
      </c>
      <c r="D102" s="10" t="s">
        <v>633</v>
      </c>
      <c r="E102" s="15" t="s">
        <v>14</v>
      </c>
      <c r="F102" s="9">
        <v>7.07</v>
      </c>
      <c r="G102" s="17">
        <v>16.07</v>
      </c>
      <c r="H102" s="12">
        <f t="shared" si="12"/>
        <v>113.61490000000001</v>
      </c>
      <c r="I102" s="386">
        <f t="shared" si="10"/>
        <v>1.9723651479181797E-4</v>
      </c>
      <c r="J102" s="674"/>
      <c r="K102" s="675"/>
    </row>
    <row r="103" spans="1:11" s="102" customFormat="1" ht="21.75" customHeight="1" x14ac:dyDescent="0.3">
      <c r="A103" s="26" t="s">
        <v>622</v>
      </c>
      <c r="B103" s="561" t="s">
        <v>12</v>
      </c>
      <c r="C103" s="562" t="s">
        <v>627</v>
      </c>
      <c r="D103" s="563" t="s">
        <v>628</v>
      </c>
      <c r="E103" s="573" t="s">
        <v>14</v>
      </c>
      <c r="F103" s="9">
        <v>1.61</v>
      </c>
      <c r="G103" s="12">
        <v>9.25</v>
      </c>
      <c r="H103" s="12">
        <f t="shared" si="12"/>
        <v>14.8925</v>
      </c>
      <c r="I103" s="386">
        <f t="shared" si="10"/>
        <v>2.5853517421897559E-5</v>
      </c>
      <c r="J103" s="674"/>
      <c r="K103" s="675"/>
    </row>
    <row r="104" spans="1:11" s="102" customFormat="1" ht="36.75" customHeight="1" x14ac:dyDescent="0.3">
      <c r="A104" s="26" t="s">
        <v>624</v>
      </c>
      <c r="B104" s="561" t="s">
        <v>419</v>
      </c>
      <c r="C104" s="562" t="s">
        <v>651</v>
      </c>
      <c r="D104" s="574" t="s">
        <v>652</v>
      </c>
      <c r="E104" s="15" t="s">
        <v>14</v>
      </c>
      <c r="F104" s="9">
        <v>11.62</v>
      </c>
      <c r="G104" s="12">
        <v>87</v>
      </c>
      <c r="H104" s="12">
        <f t="shared" si="12"/>
        <v>1010.9399999999999</v>
      </c>
      <c r="I104" s="386">
        <f t="shared" si="10"/>
        <v>1.7550011685407499E-3</v>
      </c>
      <c r="J104" s="674"/>
      <c r="K104" s="675"/>
    </row>
    <row r="105" spans="1:11" s="102" customFormat="1" ht="34.5" customHeight="1" x14ac:dyDescent="0.3">
      <c r="A105" s="26" t="s">
        <v>663</v>
      </c>
      <c r="B105" s="572" t="s">
        <v>16</v>
      </c>
      <c r="C105" s="565" t="s">
        <v>659</v>
      </c>
      <c r="D105" s="574" t="s">
        <v>662</v>
      </c>
      <c r="E105" s="575" t="s">
        <v>14</v>
      </c>
      <c r="F105" s="9">
        <v>11.62</v>
      </c>
      <c r="G105" s="576">
        <v>52.6</v>
      </c>
      <c r="H105" s="12">
        <f t="shared" si="12"/>
        <v>611.21199999999999</v>
      </c>
      <c r="I105" s="386">
        <f t="shared" si="10"/>
        <v>1.0610696720142925E-3</v>
      </c>
      <c r="J105" s="674"/>
      <c r="K105" s="675"/>
    </row>
    <row r="106" spans="1:11" s="102" customFormat="1" ht="35.25" customHeight="1" x14ac:dyDescent="0.3">
      <c r="A106" s="26" t="s">
        <v>664</v>
      </c>
      <c r="B106" s="572" t="s">
        <v>419</v>
      </c>
      <c r="C106" s="565" t="s">
        <v>660</v>
      </c>
      <c r="D106" s="574" t="s">
        <v>661</v>
      </c>
      <c r="E106" s="577" t="s">
        <v>83</v>
      </c>
      <c r="F106" s="9">
        <v>1</v>
      </c>
      <c r="G106" s="578">
        <v>69.92</v>
      </c>
      <c r="H106" s="12">
        <f t="shared" si="12"/>
        <v>69.92</v>
      </c>
      <c r="I106" s="386">
        <f t="shared" si="10"/>
        <v>1.2138176519315611E-4</v>
      </c>
      <c r="J106" s="674"/>
      <c r="K106" s="675"/>
    </row>
    <row r="107" spans="1:11" s="102" customFormat="1" ht="54.75" customHeight="1" x14ac:dyDescent="0.3">
      <c r="A107" s="26" t="s">
        <v>665</v>
      </c>
      <c r="B107" s="559" t="s">
        <v>12</v>
      </c>
      <c r="C107" s="579">
        <v>151</v>
      </c>
      <c r="D107" s="560" t="s">
        <v>621</v>
      </c>
      <c r="E107" s="15" t="s">
        <v>14</v>
      </c>
      <c r="F107" s="9">
        <v>3.48</v>
      </c>
      <c r="G107" s="12">
        <v>54.44</v>
      </c>
      <c r="H107" s="12">
        <f t="shared" si="12"/>
        <v>189.4512</v>
      </c>
      <c r="I107" s="386">
        <f t="shared" si="10"/>
        <v>3.2888903137817015E-4</v>
      </c>
      <c r="J107" s="674"/>
      <c r="K107" s="675"/>
    </row>
    <row r="108" spans="1:11" s="102" customFormat="1" ht="22.5" customHeight="1" x14ac:dyDescent="0.3">
      <c r="A108" s="26" t="s">
        <v>728</v>
      </c>
      <c r="B108" s="559" t="s">
        <v>12</v>
      </c>
      <c r="C108" s="579">
        <v>8637</v>
      </c>
      <c r="D108" s="560" t="s">
        <v>727</v>
      </c>
      <c r="E108" s="15" t="s">
        <v>14</v>
      </c>
      <c r="F108" s="9">
        <v>21.7</v>
      </c>
      <c r="G108" s="12">
        <v>51.95</v>
      </c>
      <c r="H108" s="12">
        <f t="shared" si="12"/>
        <v>1127.3150000000001</v>
      </c>
      <c r="I108" s="386">
        <f t="shared" si="10"/>
        <v>1.9570292424016416E-3</v>
      </c>
      <c r="J108" s="674"/>
      <c r="K108" s="675"/>
    </row>
    <row r="109" spans="1:11" s="1" customFormat="1" ht="36" x14ac:dyDescent="0.3">
      <c r="A109" s="26" t="s">
        <v>729</v>
      </c>
      <c r="B109" s="559" t="s">
        <v>16</v>
      </c>
      <c r="C109" s="579">
        <v>94231</v>
      </c>
      <c r="D109" s="560" t="s">
        <v>711</v>
      </c>
      <c r="E109" s="15" t="s">
        <v>76</v>
      </c>
      <c r="F109" s="9">
        <v>5.36</v>
      </c>
      <c r="G109" s="12">
        <v>50.26</v>
      </c>
      <c r="H109" s="12">
        <f t="shared" si="12"/>
        <v>269.39359999999999</v>
      </c>
      <c r="I109" s="386">
        <f t="shared" si="10"/>
        <v>4.6766977545393331E-4</v>
      </c>
      <c r="J109" s="674"/>
      <c r="K109" s="675"/>
    </row>
    <row r="110" spans="1:11" s="102" customFormat="1" ht="18" customHeight="1" x14ac:dyDescent="0.3">
      <c r="A110" s="26"/>
      <c r="B110" s="30"/>
      <c r="C110" s="18"/>
      <c r="D110" s="612" t="s">
        <v>738</v>
      </c>
      <c r="E110" s="15"/>
      <c r="F110" s="9"/>
      <c r="G110" s="12"/>
      <c r="H110" s="12">
        <f t="shared" si="12"/>
        <v>0</v>
      </c>
      <c r="I110" s="386">
        <f t="shared" si="10"/>
        <v>0</v>
      </c>
      <c r="J110" s="674"/>
      <c r="K110" s="675"/>
    </row>
    <row r="111" spans="1:11" s="102" customFormat="1" ht="36" customHeight="1" x14ac:dyDescent="0.3">
      <c r="A111" s="26" t="s">
        <v>730</v>
      </c>
      <c r="B111" s="561" t="s">
        <v>12</v>
      </c>
      <c r="C111" s="562" t="s">
        <v>739</v>
      </c>
      <c r="D111" s="563" t="s">
        <v>740</v>
      </c>
      <c r="E111" s="564" t="s">
        <v>14</v>
      </c>
      <c r="F111" s="389">
        <v>3.3</v>
      </c>
      <c r="G111" s="389">
        <v>27.27</v>
      </c>
      <c r="H111" s="12">
        <f t="shared" si="12"/>
        <v>89.991</v>
      </c>
      <c r="I111" s="386">
        <f t="shared" si="10"/>
        <v>1.5622520640013317E-4</v>
      </c>
      <c r="J111" s="674"/>
      <c r="K111" s="675"/>
    </row>
    <row r="112" spans="1:11" s="102" customFormat="1" ht="18" customHeight="1" x14ac:dyDescent="0.3">
      <c r="A112" s="26"/>
      <c r="B112" s="561" t="s">
        <v>12</v>
      </c>
      <c r="C112" s="562" t="s">
        <v>627</v>
      </c>
      <c r="D112" s="563" t="s">
        <v>628</v>
      </c>
      <c r="E112" s="15" t="s">
        <v>14</v>
      </c>
      <c r="F112" s="9">
        <v>2.1800000000000002</v>
      </c>
      <c r="G112" s="12">
        <v>9.25</v>
      </c>
      <c r="H112" s="12">
        <f t="shared" si="12"/>
        <v>20.165000000000003</v>
      </c>
      <c r="I112" s="386">
        <f t="shared" ref="I112:I141" si="13">H112/$H$242</f>
        <v>3.5006626074370613E-5</v>
      </c>
      <c r="J112" s="674"/>
      <c r="K112" s="675"/>
    </row>
    <row r="113" spans="1:11" s="102" customFormat="1" ht="18" customHeight="1" x14ac:dyDescent="0.3">
      <c r="A113" s="26" t="s">
        <v>731</v>
      </c>
      <c r="B113" s="30" t="s">
        <v>12</v>
      </c>
      <c r="C113" s="18" t="s">
        <v>631</v>
      </c>
      <c r="D113" s="574" t="s">
        <v>629</v>
      </c>
      <c r="E113" s="15" t="s">
        <v>14</v>
      </c>
      <c r="F113" s="9">
        <v>3.3</v>
      </c>
      <c r="G113" s="12">
        <v>0.51</v>
      </c>
      <c r="H113" s="12">
        <f t="shared" ref="H113:H119" si="14">F113*G113</f>
        <v>1.6829999999999998</v>
      </c>
      <c r="I113" s="386">
        <f t="shared" si="13"/>
        <v>2.9217035300354934E-6</v>
      </c>
      <c r="J113" s="674"/>
      <c r="K113" s="675"/>
    </row>
    <row r="114" spans="1:11" s="102" customFormat="1" ht="36" customHeight="1" x14ac:dyDescent="0.3">
      <c r="A114" s="26" t="s">
        <v>732</v>
      </c>
      <c r="B114" s="572" t="s">
        <v>16</v>
      </c>
      <c r="C114" s="565" t="s">
        <v>630</v>
      </c>
      <c r="D114" s="574" t="s">
        <v>632</v>
      </c>
      <c r="E114" s="15" t="s">
        <v>14</v>
      </c>
      <c r="F114" s="9">
        <v>3.3</v>
      </c>
      <c r="G114" s="12">
        <v>2.23</v>
      </c>
      <c r="H114" s="12">
        <f t="shared" si="14"/>
        <v>7.359</v>
      </c>
      <c r="I114" s="386">
        <f t="shared" si="13"/>
        <v>1.2775291905841472E-5</v>
      </c>
      <c r="J114" s="674"/>
      <c r="K114" s="675"/>
    </row>
    <row r="115" spans="1:11" s="102" customFormat="1" ht="71.25" customHeight="1" x14ac:dyDescent="0.3">
      <c r="A115" s="26" t="s">
        <v>733</v>
      </c>
      <c r="B115" s="30" t="s">
        <v>419</v>
      </c>
      <c r="C115" s="25" t="s">
        <v>634</v>
      </c>
      <c r="D115" s="10" t="s">
        <v>633</v>
      </c>
      <c r="E115" s="15" t="s">
        <v>14</v>
      </c>
      <c r="F115" s="9">
        <v>3.3</v>
      </c>
      <c r="G115" s="17">
        <v>16.07</v>
      </c>
      <c r="H115" s="12">
        <f t="shared" si="14"/>
        <v>53.030999999999999</v>
      </c>
      <c r="I115" s="386">
        <f t="shared" si="13"/>
        <v>9.2062305348373309E-5</v>
      </c>
      <c r="J115" s="674"/>
      <c r="K115" s="675"/>
    </row>
    <row r="116" spans="1:11" s="102" customFormat="1" ht="36.75" customHeight="1" x14ac:dyDescent="0.3">
      <c r="A116" s="26" t="s">
        <v>734</v>
      </c>
      <c r="B116" s="561" t="s">
        <v>419</v>
      </c>
      <c r="C116" s="562" t="s">
        <v>651</v>
      </c>
      <c r="D116" s="574" t="s">
        <v>652</v>
      </c>
      <c r="E116" s="15" t="s">
        <v>14</v>
      </c>
      <c r="F116" s="9">
        <v>5.97</v>
      </c>
      <c r="G116" s="12">
        <v>87</v>
      </c>
      <c r="H116" s="12">
        <f t="shared" si="14"/>
        <v>519.39</v>
      </c>
      <c r="I116" s="386">
        <f t="shared" si="13"/>
        <v>9.0166583271844038E-4</v>
      </c>
      <c r="J116" s="674"/>
      <c r="K116" s="675"/>
    </row>
    <row r="117" spans="1:11" s="102" customFormat="1" ht="34.5" customHeight="1" x14ac:dyDescent="0.3">
      <c r="A117" s="26" t="s">
        <v>735</v>
      </c>
      <c r="B117" s="572" t="s">
        <v>16</v>
      </c>
      <c r="C117" s="565" t="s">
        <v>659</v>
      </c>
      <c r="D117" s="574" t="s">
        <v>662</v>
      </c>
      <c r="E117" s="575" t="s">
        <v>14</v>
      </c>
      <c r="F117" s="9">
        <v>5.97</v>
      </c>
      <c r="G117" s="576">
        <v>52.6</v>
      </c>
      <c r="H117" s="12">
        <f t="shared" si="14"/>
        <v>314.02199999999999</v>
      </c>
      <c r="I117" s="386">
        <f t="shared" si="13"/>
        <v>5.4514508966655134E-4</v>
      </c>
      <c r="J117" s="674"/>
      <c r="K117" s="675"/>
    </row>
    <row r="118" spans="1:11" s="102" customFormat="1" ht="35.25" customHeight="1" x14ac:dyDescent="0.3">
      <c r="A118" s="26" t="s">
        <v>736</v>
      </c>
      <c r="B118" s="572" t="s">
        <v>419</v>
      </c>
      <c r="C118" s="565" t="s">
        <v>660</v>
      </c>
      <c r="D118" s="574" t="s">
        <v>661</v>
      </c>
      <c r="E118" s="577" t="s">
        <v>83</v>
      </c>
      <c r="F118" s="638">
        <v>1</v>
      </c>
      <c r="G118" s="578">
        <v>69.92</v>
      </c>
      <c r="H118" s="12">
        <f t="shared" si="14"/>
        <v>69.92</v>
      </c>
      <c r="I118" s="386">
        <f t="shared" si="13"/>
        <v>1.2138176519315611E-4</v>
      </c>
      <c r="J118" s="674"/>
      <c r="K118" s="675"/>
    </row>
    <row r="119" spans="1:11" s="102" customFormat="1" ht="22.5" customHeight="1" x14ac:dyDescent="0.3">
      <c r="A119" s="26" t="s">
        <v>751</v>
      </c>
      <c r="B119" s="559" t="s">
        <v>12</v>
      </c>
      <c r="C119" s="579">
        <v>8637</v>
      </c>
      <c r="D119" s="560" t="s">
        <v>727</v>
      </c>
      <c r="E119" s="15" t="s">
        <v>14</v>
      </c>
      <c r="F119" s="638">
        <v>21.7</v>
      </c>
      <c r="G119" s="12">
        <v>51.95</v>
      </c>
      <c r="H119" s="12">
        <f t="shared" si="14"/>
        <v>1127.3150000000001</v>
      </c>
      <c r="I119" s="386">
        <f t="shared" si="13"/>
        <v>1.9570292424016416E-3</v>
      </c>
      <c r="J119" s="674"/>
      <c r="K119" s="675"/>
    </row>
    <row r="120" spans="1:11" s="1" customFormat="1" ht="18.75" x14ac:dyDescent="0.3">
      <c r="A120" s="26"/>
      <c r="B120" s="559"/>
      <c r="C120" s="579"/>
      <c r="D120" s="613" t="s">
        <v>719</v>
      </c>
      <c r="E120" s="15"/>
      <c r="F120" s="638"/>
      <c r="G120" s="12"/>
      <c r="H120" s="12">
        <f t="shared" si="12"/>
        <v>0</v>
      </c>
      <c r="I120" s="386">
        <f t="shared" si="13"/>
        <v>0</v>
      </c>
      <c r="J120" s="674"/>
      <c r="K120" s="675"/>
    </row>
    <row r="121" spans="1:11" s="1" customFormat="1" ht="18.75" x14ac:dyDescent="0.3">
      <c r="A121" s="26" t="s">
        <v>752</v>
      </c>
      <c r="B121" s="559" t="s">
        <v>12</v>
      </c>
      <c r="C121" s="579" t="s">
        <v>715</v>
      </c>
      <c r="D121" s="560" t="s">
        <v>717</v>
      </c>
      <c r="E121" s="15" t="s">
        <v>149</v>
      </c>
      <c r="F121" s="638">
        <v>26.62</v>
      </c>
      <c r="G121" s="12">
        <v>8.66</v>
      </c>
      <c r="H121" s="12">
        <f t="shared" si="12"/>
        <v>230.5292</v>
      </c>
      <c r="I121" s="386">
        <f t="shared" si="13"/>
        <v>4.0020081842914935E-4</v>
      </c>
      <c r="J121" s="674"/>
      <c r="K121" s="675"/>
    </row>
    <row r="122" spans="1:11" s="1" customFormat="1" ht="18.75" x14ac:dyDescent="0.3">
      <c r="A122" s="26" t="s">
        <v>753</v>
      </c>
      <c r="B122" s="559" t="s">
        <v>12</v>
      </c>
      <c r="C122" s="579" t="s">
        <v>713</v>
      </c>
      <c r="D122" s="560" t="s">
        <v>712</v>
      </c>
      <c r="E122" s="15" t="s">
        <v>149</v>
      </c>
      <c r="F122" s="639">
        <v>102.91199999999999</v>
      </c>
      <c r="G122" s="12">
        <v>9.1199999999999992</v>
      </c>
      <c r="H122" s="12">
        <f t="shared" si="12"/>
        <v>938.55743999999981</v>
      </c>
      <c r="I122" s="386">
        <f t="shared" si="13"/>
        <v>1.6293443764640973E-3</v>
      </c>
      <c r="J122" s="674"/>
      <c r="K122" s="675"/>
    </row>
    <row r="123" spans="1:11" s="1" customFormat="1" ht="54" x14ac:dyDescent="0.3">
      <c r="A123" s="26" t="s">
        <v>754</v>
      </c>
      <c r="B123" s="559" t="s">
        <v>12</v>
      </c>
      <c r="C123" s="579" t="s">
        <v>714</v>
      </c>
      <c r="D123" s="560" t="s">
        <v>718</v>
      </c>
      <c r="E123" s="15" t="s">
        <v>149</v>
      </c>
      <c r="F123" s="638">
        <v>4.92</v>
      </c>
      <c r="G123" s="12">
        <v>55.18</v>
      </c>
      <c r="H123" s="12">
        <f t="shared" si="12"/>
        <v>271.48559999999998</v>
      </c>
      <c r="I123" s="386">
        <f t="shared" si="13"/>
        <v>4.7130150675805347E-4</v>
      </c>
      <c r="J123" s="674"/>
      <c r="K123" s="675"/>
    </row>
    <row r="124" spans="1:11" s="1" customFormat="1" ht="18.75" x14ac:dyDescent="0.3">
      <c r="A124" s="26" t="s">
        <v>755</v>
      </c>
      <c r="B124" s="559" t="s">
        <v>16</v>
      </c>
      <c r="C124" s="579">
        <v>88315</v>
      </c>
      <c r="D124" s="560" t="s">
        <v>686</v>
      </c>
      <c r="E124" s="15" t="s">
        <v>23</v>
      </c>
      <c r="F124" s="9">
        <v>16</v>
      </c>
      <c r="G124" s="12">
        <v>33.29</v>
      </c>
      <c r="H124" s="12">
        <f t="shared" si="12"/>
        <v>532.64</v>
      </c>
      <c r="I124" s="386">
        <f t="shared" si="13"/>
        <v>9.2466795498401982E-4</v>
      </c>
      <c r="J124" s="674"/>
      <c r="K124" s="675"/>
    </row>
    <row r="125" spans="1:11" s="1" customFormat="1" ht="18.75" x14ac:dyDescent="0.3">
      <c r="A125" s="26" t="s">
        <v>756</v>
      </c>
      <c r="B125" s="559" t="s">
        <v>16</v>
      </c>
      <c r="C125" s="579">
        <v>88316</v>
      </c>
      <c r="D125" s="560" t="s">
        <v>22</v>
      </c>
      <c r="E125" s="15" t="s">
        <v>23</v>
      </c>
      <c r="F125" s="9">
        <v>16</v>
      </c>
      <c r="G125" s="12">
        <v>24.37</v>
      </c>
      <c r="H125" s="12">
        <f t="shared" si="12"/>
        <v>389.92</v>
      </c>
      <c r="I125" s="386">
        <f t="shared" si="13"/>
        <v>6.7690471802224592E-4</v>
      </c>
      <c r="J125" s="674"/>
      <c r="K125" s="675"/>
    </row>
    <row r="126" spans="1:11" s="1" customFormat="1" ht="36" customHeight="1" x14ac:dyDescent="0.3">
      <c r="A126" s="26" t="s">
        <v>757</v>
      </c>
      <c r="B126" s="559" t="s">
        <v>12</v>
      </c>
      <c r="C126" s="579">
        <v>12724</v>
      </c>
      <c r="D126" s="560" t="s">
        <v>716</v>
      </c>
      <c r="E126" s="15" t="s">
        <v>14</v>
      </c>
      <c r="F126" s="9">
        <v>6.63</v>
      </c>
      <c r="G126" s="12">
        <v>99.37</v>
      </c>
      <c r="H126" s="12">
        <f t="shared" si="12"/>
        <v>658.82310000000007</v>
      </c>
      <c r="I126" s="386">
        <f t="shared" si="13"/>
        <v>1.143722980950046E-3</v>
      </c>
      <c r="J126" s="674"/>
      <c r="K126" s="675"/>
    </row>
    <row r="127" spans="1:11" s="102" customFormat="1" ht="18" customHeight="1" x14ac:dyDescent="0.3">
      <c r="A127" s="26"/>
      <c r="B127" s="561" t="s">
        <v>12</v>
      </c>
      <c r="C127" s="562" t="s">
        <v>627</v>
      </c>
      <c r="D127" s="563" t="s">
        <v>628</v>
      </c>
      <c r="E127" s="15" t="s">
        <v>14</v>
      </c>
      <c r="F127" s="9">
        <v>0.36</v>
      </c>
      <c r="G127" s="12">
        <v>9.25</v>
      </c>
      <c r="H127" s="12">
        <f t="shared" ref="H127" si="15">F127*G127</f>
        <v>3.33</v>
      </c>
      <c r="I127" s="386">
        <f t="shared" si="13"/>
        <v>5.7809107278777155E-6</v>
      </c>
      <c r="J127" s="674"/>
      <c r="K127" s="675"/>
    </row>
    <row r="128" spans="1:11" s="1" customFormat="1" ht="36" x14ac:dyDescent="0.3">
      <c r="A128" s="26" t="s">
        <v>758</v>
      </c>
      <c r="B128" s="559" t="s">
        <v>16</v>
      </c>
      <c r="C128" s="579">
        <v>94231</v>
      </c>
      <c r="D128" s="560" t="s">
        <v>711</v>
      </c>
      <c r="E128" s="15" t="s">
        <v>76</v>
      </c>
      <c r="F128" s="9">
        <v>5.0999999999999996</v>
      </c>
      <c r="G128" s="12">
        <v>50.26</v>
      </c>
      <c r="H128" s="12">
        <f>F128*G128</f>
        <v>256.32599999999996</v>
      </c>
      <c r="I128" s="386">
        <f t="shared" si="13"/>
        <v>4.4498430127146637E-4</v>
      </c>
      <c r="J128" s="674"/>
      <c r="K128" s="675"/>
    </row>
    <row r="129" spans="1:11" s="102" customFormat="1" ht="18" customHeight="1" x14ac:dyDescent="0.3">
      <c r="A129" s="405">
        <v>9</v>
      </c>
      <c r="B129" s="405"/>
      <c r="C129" s="406"/>
      <c r="D129" s="407" t="s">
        <v>151</v>
      </c>
      <c r="E129" s="408"/>
      <c r="F129" s="409"/>
      <c r="G129" s="410"/>
      <c r="H129" s="411">
        <f>SUM(H130:H140)</f>
        <v>7226.3100000000013</v>
      </c>
      <c r="I129" s="385">
        <f t="shared" si="13"/>
        <v>1.2544940841432439E-2</v>
      </c>
      <c r="J129" s="674"/>
      <c r="K129" s="675"/>
    </row>
    <row r="130" spans="1:11" s="102" customFormat="1" ht="18" customHeight="1" x14ac:dyDescent="0.3">
      <c r="A130" s="26"/>
      <c r="B130" s="26"/>
      <c r="C130" s="18"/>
      <c r="D130" s="22" t="s">
        <v>152</v>
      </c>
      <c r="E130" s="15"/>
      <c r="F130" s="16"/>
      <c r="G130" s="27"/>
      <c r="H130" s="12">
        <f t="shared" ref="H130:H139" si="16">F130*G130</f>
        <v>0</v>
      </c>
      <c r="I130" s="386">
        <f t="shared" si="13"/>
        <v>0</v>
      </c>
      <c r="J130" s="674"/>
      <c r="K130" s="675"/>
    </row>
    <row r="131" spans="1:11" s="102" customFormat="1" ht="55.5" customHeight="1" x14ac:dyDescent="0.3">
      <c r="A131" s="26" t="s">
        <v>153</v>
      </c>
      <c r="B131" s="30" t="s">
        <v>12</v>
      </c>
      <c r="C131" s="18" t="s">
        <v>154</v>
      </c>
      <c r="D131" s="10" t="s">
        <v>155</v>
      </c>
      <c r="E131" s="15" t="s">
        <v>83</v>
      </c>
      <c r="F131" s="9">
        <v>1</v>
      </c>
      <c r="G131" s="27">
        <v>902.26</v>
      </c>
      <c r="H131" s="12">
        <f t="shared" si="16"/>
        <v>902.26</v>
      </c>
      <c r="I131" s="386">
        <f t="shared" si="13"/>
        <v>1.5663316856861704E-3</v>
      </c>
      <c r="J131" s="674"/>
      <c r="K131" s="675"/>
    </row>
    <row r="132" spans="1:11" s="102" customFormat="1" ht="54" customHeight="1" x14ac:dyDescent="0.3">
      <c r="A132" s="26" t="s">
        <v>156</v>
      </c>
      <c r="B132" s="30" t="s">
        <v>16</v>
      </c>
      <c r="C132" s="18" t="s">
        <v>157</v>
      </c>
      <c r="D132" s="10" t="s">
        <v>723</v>
      </c>
      <c r="E132" s="15" t="s">
        <v>83</v>
      </c>
      <c r="F132" s="9">
        <v>1</v>
      </c>
      <c r="G132" s="27">
        <v>118.09</v>
      </c>
      <c r="H132" s="12">
        <f t="shared" si="16"/>
        <v>118.09</v>
      </c>
      <c r="I132" s="386">
        <f t="shared" si="13"/>
        <v>2.0500532968621002E-4</v>
      </c>
      <c r="J132" s="674"/>
      <c r="K132" s="675"/>
    </row>
    <row r="133" spans="1:11" s="102" customFormat="1" ht="18" customHeight="1" x14ac:dyDescent="0.3">
      <c r="A133" s="26" t="s">
        <v>158</v>
      </c>
      <c r="B133" s="30" t="s">
        <v>92</v>
      </c>
      <c r="C133" s="18"/>
      <c r="D133" s="10" t="s">
        <v>159</v>
      </c>
      <c r="E133" s="15" t="s">
        <v>83</v>
      </c>
      <c r="F133" s="9">
        <v>1</v>
      </c>
      <c r="G133" s="27">
        <v>504.51</v>
      </c>
      <c r="H133" s="12">
        <f t="shared" si="16"/>
        <v>504.51</v>
      </c>
      <c r="I133" s="386">
        <f t="shared" si="13"/>
        <v>8.7583401541188773E-4</v>
      </c>
      <c r="J133" s="674"/>
      <c r="K133" s="675"/>
    </row>
    <row r="134" spans="1:11" s="102" customFormat="1" ht="18" customHeight="1" x14ac:dyDescent="0.3">
      <c r="A134" s="26"/>
      <c r="B134" s="30"/>
      <c r="C134" s="18"/>
      <c r="D134" s="22" t="s">
        <v>160</v>
      </c>
      <c r="E134" s="15"/>
      <c r="F134" s="16"/>
      <c r="G134" s="27"/>
      <c r="H134" s="12">
        <f t="shared" si="16"/>
        <v>0</v>
      </c>
      <c r="I134" s="386">
        <f t="shared" si="13"/>
        <v>0</v>
      </c>
      <c r="J134" s="674"/>
      <c r="K134" s="675"/>
    </row>
    <row r="135" spans="1:11" s="102" customFormat="1" ht="54" customHeight="1" x14ac:dyDescent="0.3">
      <c r="A135" s="26" t="s">
        <v>161</v>
      </c>
      <c r="B135" s="30" t="s">
        <v>12</v>
      </c>
      <c r="C135" s="18" t="s">
        <v>162</v>
      </c>
      <c r="D135" s="10" t="s">
        <v>779</v>
      </c>
      <c r="E135" s="15" t="s">
        <v>83</v>
      </c>
      <c r="F135" s="9">
        <v>1</v>
      </c>
      <c r="G135" s="27">
        <v>739.63</v>
      </c>
      <c r="H135" s="12">
        <f t="shared" si="16"/>
        <v>739.63</v>
      </c>
      <c r="I135" s="386">
        <f t="shared" si="13"/>
        <v>1.2840045050030613E-3</v>
      </c>
      <c r="J135" s="674"/>
      <c r="K135" s="675"/>
    </row>
    <row r="136" spans="1:11" s="102" customFormat="1" ht="18" customHeight="1" x14ac:dyDescent="0.3">
      <c r="A136" s="26"/>
      <c r="B136" s="30"/>
      <c r="C136" s="18"/>
      <c r="D136" s="22" t="s">
        <v>163</v>
      </c>
      <c r="E136" s="15"/>
      <c r="F136" s="16"/>
      <c r="G136" s="27"/>
      <c r="H136" s="12">
        <f t="shared" si="16"/>
        <v>0</v>
      </c>
      <c r="I136" s="386">
        <f t="shared" si="13"/>
        <v>0</v>
      </c>
      <c r="J136" s="674"/>
      <c r="K136" s="675"/>
    </row>
    <row r="137" spans="1:11" s="102" customFormat="1" ht="36" customHeight="1" x14ac:dyDescent="0.3">
      <c r="A137" s="26" t="s">
        <v>164</v>
      </c>
      <c r="B137" s="28" t="s">
        <v>12</v>
      </c>
      <c r="C137" s="30">
        <v>7609</v>
      </c>
      <c r="D137" s="10" t="s">
        <v>412</v>
      </c>
      <c r="E137" s="23" t="s">
        <v>83</v>
      </c>
      <c r="F137" s="12">
        <v>19</v>
      </c>
      <c r="G137" s="12">
        <v>75.540000000000006</v>
      </c>
      <c r="H137" s="12">
        <f t="shared" si="16"/>
        <v>1435.2600000000002</v>
      </c>
      <c r="I137" s="386">
        <f t="shared" si="13"/>
        <v>2.4916246039921233E-3</v>
      </c>
      <c r="J137" s="674"/>
      <c r="K137" s="675"/>
    </row>
    <row r="138" spans="1:11" s="102" customFormat="1" ht="18" customHeight="1" x14ac:dyDescent="0.3">
      <c r="A138" s="26" t="s">
        <v>165</v>
      </c>
      <c r="B138" s="28" t="s">
        <v>12</v>
      </c>
      <c r="C138" s="30">
        <v>12511</v>
      </c>
      <c r="D138" s="10" t="s">
        <v>166</v>
      </c>
      <c r="E138" s="23" t="s">
        <v>83</v>
      </c>
      <c r="F138" s="12">
        <v>9</v>
      </c>
      <c r="G138" s="12">
        <v>74.680000000000007</v>
      </c>
      <c r="H138" s="12">
        <f t="shared" si="16"/>
        <v>672.12000000000012</v>
      </c>
      <c r="I138" s="386">
        <f t="shared" si="13"/>
        <v>1.1668065220483996E-3</v>
      </c>
      <c r="J138" s="674"/>
      <c r="K138" s="675"/>
    </row>
    <row r="139" spans="1:11" s="102" customFormat="1" ht="18" customHeight="1" x14ac:dyDescent="0.3">
      <c r="A139" s="26" t="s">
        <v>167</v>
      </c>
      <c r="B139" s="28" t="s">
        <v>12</v>
      </c>
      <c r="C139" s="30">
        <v>4287</v>
      </c>
      <c r="D139" s="10" t="s">
        <v>168</v>
      </c>
      <c r="E139" s="23" t="s">
        <v>83</v>
      </c>
      <c r="F139" s="12">
        <v>21</v>
      </c>
      <c r="G139" s="12">
        <v>54.84</v>
      </c>
      <c r="H139" s="12">
        <f t="shared" si="16"/>
        <v>1151.6400000000001</v>
      </c>
      <c r="I139" s="386">
        <f t="shared" si="13"/>
        <v>1.9992576668627906E-3</v>
      </c>
      <c r="J139" s="674"/>
      <c r="K139" s="675"/>
    </row>
    <row r="140" spans="1:11" s="102" customFormat="1" ht="36" customHeight="1" x14ac:dyDescent="0.3">
      <c r="A140" s="26" t="s">
        <v>169</v>
      </c>
      <c r="B140" s="29" t="s">
        <v>12</v>
      </c>
      <c r="C140" s="29" t="s">
        <v>170</v>
      </c>
      <c r="D140" s="10" t="s">
        <v>171</v>
      </c>
      <c r="E140" s="23" t="s">
        <v>83</v>
      </c>
      <c r="F140" s="12">
        <v>9</v>
      </c>
      <c r="G140" s="12">
        <v>189.2</v>
      </c>
      <c r="H140" s="12">
        <f t="shared" ref="H140" si="17">F140*G140</f>
        <v>1702.8</v>
      </c>
      <c r="I140" s="386">
        <f t="shared" si="13"/>
        <v>2.9560765127417937E-3</v>
      </c>
      <c r="J140" s="674"/>
      <c r="K140" s="675"/>
    </row>
    <row r="141" spans="1:11" s="102" customFormat="1" ht="18" customHeight="1" x14ac:dyDescent="0.3">
      <c r="A141" s="405">
        <v>10</v>
      </c>
      <c r="B141" s="405"/>
      <c r="C141" s="406"/>
      <c r="D141" s="407" t="s">
        <v>172</v>
      </c>
      <c r="E141" s="408"/>
      <c r="F141" s="409"/>
      <c r="G141" s="410"/>
      <c r="H141" s="411">
        <f>SUM(H142:H169)</f>
        <v>57753.328999999998</v>
      </c>
      <c r="I141" s="385">
        <f t="shared" si="13"/>
        <v>0.10026031206809344</v>
      </c>
      <c r="J141" s="674"/>
      <c r="K141" s="675"/>
    </row>
    <row r="142" spans="1:11" s="102" customFormat="1" ht="18" customHeight="1" x14ac:dyDescent="0.3">
      <c r="A142" s="653"/>
      <c r="B142" s="653"/>
      <c r="C142" s="18"/>
      <c r="D142" s="22" t="s">
        <v>766</v>
      </c>
      <c r="E142" s="654"/>
      <c r="F142" s="655"/>
      <c r="G142" s="656"/>
      <c r="H142" s="657"/>
      <c r="I142" s="658"/>
      <c r="J142" s="674"/>
      <c r="K142" s="675"/>
    </row>
    <row r="143" spans="1:11" s="102" customFormat="1" ht="54" customHeight="1" x14ac:dyDescent="0.3">
      <c r="A143" s="26" t="s">
        <v>173</v>
      </c>
      <c r="B143" s="30" t="s">
        <v>12</v>
      </c>
      <c r="C143" s="13" t="s">
        <v>174</v>
      </c>
      <c r="D143" s="10" t="s">
        <v>175</v>
      </c>
      <c r="E143" s="15" t="s">
        <v>14</v>
      </c>
      <c r="F143" s="9">
        <v>11.94</v>
      </c>
      <c r="G143" s="17">
        <v>363.09</v>
      </c>
      <c r="H143" s="12">
        <f t="shared" ref="H143:H166" si="18">F143*G143</f>
        <v>4335.2945999999993</v>
      </c>
      <c r="I143" s="386">
        <f t="shared" ref="I143:I174" si="19">H143/$H$242</f>
        <v>7.5261114299250221E-3</v>
      </c>
      <c r="J143" s="674"/>
      <c r="K143" s="675"/>
    </row>
    <row r="144" spans="1:11" s="102" customFormat="1" ht="18" customHeight="1" x14ac:dyDescent="0.3">
      <c r="A144" s="26" t="s">
        <v>176</v>
      </c>
      <c r="B144" s="30" t="s">
        <v>12</v>
      </c>
      <c r="C144" s="13" t="s">
        <v>177</v>
      </c>
      <c r="D144" s="10" t="s">
        <v>178</v>
      </c>
      <c r="E144" s="15" t="s">
        <v>14</v>
      </c>
      <c r="F144" s="9">
        <v>11.94</v>
      </c>
      <c r="G144" s="17">
        <v>233.75</v>
      </c>
      <c r="H144" s="12">
        <f t="shared" si="18"/>
        <v>2790.9749999999999</v>
      </c>
      <c r="I144" s="386">
        <f t="shared" si="19"/>
        <v>4.8451583539755273E-3</v>
      </c>
      <c r="J144" s="674"/>
      <c r="K144" s="675"/>
    </row>
    <row r="145" spans="1:13" s="102" customFormat="1" ht="37.5" customHeight="1" x14ac:dyDescent="0.3">
      <c r="A145" s="26" t="s">
        <v>179</v>
      </c>
      <c r="B145" s="30" t="s">
        <v>12</v>
      </c>
      <c r="C145" s="13" t="s">
        <v>180</v>
      </c>
      <c r="D145" s="10" t="s">
        <v>181</v>
      </c>
      <c r="E145" s="15" t="s">
        <v>14</v>
      </c>
      <c r="F145" s="9">
        <v>6.46</v>
      </c>
      <c r="G145" s="17">
        <v>869.49</v>
      </c>
      <c r="H145" s="12">
        <f t="shared" si="18"/>
        <v>5616.9053999999996</v>
      </c>
      <c r="I145" s="386">
        <f t="shared" si="19"/>
        <v>9.7509996049051847E-3</v>
      </c>
      <c r="J145" s="674"/>
      <c r="K145" s="675"/>
    </row>
    <row r="146" spans="1:13" s="102" customFormat="1" ht="18" customHeight="1" x14ac:dyDescent="0.3">
      <c r="A146" s="26" t="s">
        <v>182</v>
      </c>
      <c r="B146" s="30" t="s">
        <v>183</v>
      </c>
      <c r="C146" s="13" t="s">
        <v>184</v>
      </c>
      <c r="D146" s="10" t="s">
        <v>185</v>
      </c>
      <c r="E146" s="15" t="s">
        <v>14</v>
      </c>
      <c r="F146" s="9">
        <v>7</v>
      </c>
      <c r="G146" s="17">
        <v>250.55</v>
      </c>
      <c r="H146" s="12">
        <f t="shared" si="18"/>
        <v>1753.8500000000001</v>
      </c>
      <c r="I146" s="386">
        <f t="shared" si="19"/>
        <v>3.0446997838103097E-3</v>
      </c>
      <c r="J146" s="674"/>
      <c r="K146" s="675"/>
    </row>
    <row r="147" spans="1:13" s="102" customFormat="1" ht="18" customHeight="1" x14ac:dyDescent="0.3">
      <c r="A147" s="26" t="s">
        <v>186</v>
      </c>
      <c r="B147" s="30" t="s">
        <v>12</v>
      </c>
      <c r="C147" s="13" t="s">
        <v>187</v>
      </c>
      <c r="D147" s="10" t="s">
        <v>188</v>
      </c>
      <c r="E147" s="15" t="s">
        <v>14</v>
      </c>
      <c r="F147" s="9">
        <v>8.0299999999999994</v>
      </c>
      <c r="G147" s="17">
        <v>64.67</v>
      </c>
      <c r="H147" s="12">
        <f t="shared" si="18"/>
        <v>519.30009999999993</v>
      </c>
      <c r="I147" s="386">
        <f t="shared" si="19"/>
        <v>9.0150976548887985E-4</v>
      </c>
      <c r="J147" s="674"/>
      <c r="K147" s="675"/>
    </row>
    <row r="148" spans="1:13" s="102" customFormat="1" ht="18" customHeight="1" x14ac:dyDescent="0.3">
      <c r="A148" s="26" t="s">
        <v>189</v>
      </c>
      <c r="B148" s="30" t="s">
        <v>12</v>
      </c>
      <c r="C148" s="13" t="s">
        <v>174</v>
      </c>
      <c r="D148" s="10" t="s">
        <v>801</v>
      </c>
      <c r="E148" s="15" t="s">
        <v>14</v>
      </c>
      <c r="F148" s="9">
        <v>3.63</v>
      </c>
      <c r="G148" s="17">
        <v>363.09</v>
      </c>
      <c r="H148" s="12">
        <f t="shared" si="18"/>
        <v>1318.0166999999999</v>
      </c>
      <c r="I148" s="386">
        <f t="shared" si="19"/>
        <v>2.2880891533189141E-3</v>
      </c>
      <c r="J148" s="674"/>
      <c r="K148" s="675"/>
    </row>
    <row r="149" spans="1:13" s="102" customFormat="1" ht="18" customHeight="1" x14ac:dyDescent="0.3">
      <c r="A149" s="26" t="s">
        <v>190</v>
      </c>
      <c r="B149" s="30" t="s">
        <v>12</v>
      </c>
      <c r="C149" s="13" t="s">
        <v>177</v>
      </c>
      <c r="D149" s="10" t="s">
        <v>802</v>
      </c>
      <c r="E149" s="15" t="s">
        <v>14</v>
      </c>
      <c r="F149" s="9">
        <v>3.63</v>
      </c>
      <c r="G149" s="17">
        <v>233.75</v>
      </c>
      <c r="H149" s="12">
        <f t="shared" si="18"/>
        <v>848.51249999999993</v>
      </c>
      <c r="I149" s="386">
        <f t="shared" si="19"/>
        <v>1.4730255297262279E-3</v>
      </c>
      <c r="J149" s="674"/>
      <c r="K149" s="675"/>
    </row>
    <row r="150" spans="1:13" s="102" customFormat="1" ht="18" customHeight="1" x14ac:dyDescent="0.3">
      <c r="A150" s="26"/>
      <c r="B150" s="26"/>
      <c r="C150" s="13"/>
      <c r="D150" s="22" t="s">
        <v>191</v>
      </c>
      <c r="E150" s="15"/>
      <c r="F150" s="16"/>
      <c r="G150" s="17"/>
      <c r="H150" s="12">
        <f t="shared" si="18"/>
        <v>0</v>
      </c>
      <c r="I150" s="386">
        <f t="shared" si="19"/>
        <v>0</v>
      </c>
      <c r="J150" s="674"/>
      <c r="K150" s="675"/>
    </row>
    <row r="151" spans="1:13" s="102" customFormat="1" ht="55.5" customHeight="1" x14ac:dyDescent="0.3">
      <c r="A151" s="26" t="s">
        <v>192</v>
      </c>
      <c r="B151" s="30" t="s">
        <v>12</v>
      </c>
      <c r="C151" s="13" t="s">
        <v>194</v>
      </c>
      <c r="D151" s="10" t="s">
        <v>675</v>
      </c>
      <c r="E151" s="15" t="s">
        <v>14</v>
      </c>
      <c r="F151" s="9">
        <v>1.89</v>
      </c>
      <c r="G151" s="17">
        <v>695.38</v>
      </c>
      <c r="H151" s="12">
        <f t="shared" si="18"/>
        <v>1314.2682</v>
      </c>
      <c r="I151" s="386">
        <f t="shared" si="19"/>
        <v>2.2815817227292896E-3</v>
      </c>
      <c r="J151" s="674"/>
      <c r="K151" s="675"/>
    </row>
    <row r="152" spans="1:13" s="102" customFormat="1" ht="36.75" customHeight="1" x14ac:dyDescent="0.3">
      <c r="A152" s="26" t="s">
        <v>193</v>
      </c>
      <c r="B152" s="30" t="s">
        <v>669</v>
      </c>
      <c r="C152" s="13" t="s">
        <v>670</v>
      </c>
      <c r="D152" s="10" t="s">
        <v>672</v>
      </c>
      <c r="E152" s="15" t="s">
        <v>83</v>
      </c>
      <c r="F152" s="9">
        <v>1</v>
      </c>
      <c r="G152" s="17">
        <v>335.55</v>
      </c>
      <c r="H152" s="12">
        <f t="shared" si="18"/>
        <v>335.55</v>
      </c>
      <c r="I152" s="386">
        <f t="shared" si="19"/>
        <v>5.8251789631812829E-4</v>
      </c>
      <c r="J152" s="674"/>
      <c r="K152" s="675"/>
    </row>
    <row r="153" spans="1:13" s="102" customFormat="1" ht="33.75" customHeight="1" x14ac:dyDescent="0.3">
      <c r="A153" s="26" t="s">
        <v>195</v>
      </c>
      <c r="B153" s="30" t="s">
        <v>12</v>
      </c>
      <c r="C153" s="13" t="s">
        <v>667</v>
      </c>
      <c r="D153" s="10" t="s">
        <v>673</v>
      </c>
      <c r="E153" s="15" t="s">
        <v>76</v>
      </c>
      <c r="F153" s="9">
        <v>2</v>
      </c>
      <c r="G153" s="17">
        <v>109.34</v>
      </c>
      <c r="H153" s="12">
        <f t="shared" si="18"/>
        <v>218.68</v>
      </c>
      <c r="I153" s="386">
        <f t="shared" si="19"/>
        <v>3.7963049788957922E-4</v>
      </c>
      <c r="J153" s="674"/>
      <c r="K153" s="675"/>
    </row>
    <row r="154" spans="1:13" s="102" customFormat="1" ht="55.5" customHeight="1" x14ac:dyDescent="0.3">
      <c r="A154" s="26" t="s">
        <v>671</v>
      </c>
      <c r="B154" s="30" t="s">
        <v>16</v>
      </c>
      <c r="C154" s="13" t="s">
        <v>668</v>
      </c>
      <c r="D154" s="10" t="s">
        <v>674</v>
      </c>
      <c r="E154" s="15" t="s">
        <v>257</v>
      </c>
      <c r="F154" s="9">
        <v>1</v>
      </c>
      <c r="G154" s="17">
        <v>94.25</v>
      </c>
      <c r="H154" s="12">
        <f t="shared" si="18"/>
        <v>94.25</v>
      </c>
      <c r="I154" s="386">
        <f t="shared" si="19"/>
        <v>1.6361886970044282E-4</v>
      </c>
      <c r="J154" s="674"/>
      <c r="K154" s="675"/>
    </row>
    <row r="155" spans="1:13" s="102" customFormat="1" ht="18" customHeight="1" x14ac:dyDescent="0.3">
      <c r="A155" s="26" t="s">
        <v>696</v>
      </c>
      <c r="B155" s="662" t="s">
        <v>643</v>
      </c>
      <c r="C155" s="18" t="s">
        <v>803</v>
      </c>
      <c r="D155" s="10" t="s">
        <v>795</v>
      </c>
      <c r="E155" s="15" t="s">
        <v>14</v>
      </c>
      <c r="F155" s="9">
        <v>7.56</v>
      </c>
      <c r="G155" s="19">
        <v>81.52</v>
      </c>
      <c r="H155" s="12">
        <f t="shared" ref="H155" si="20">G155*F155</f>
        <v>616.29119999999989</v>
      </c>
      <c r="I155" s="386">
        <f t="shared" si="19"/>
        <v>1.0698872100830721E-3</v>
      </c>
      <c r="J155" s="674"/>
      <c r="K155" s="675"/>
    </row>
    <row r="156" spans="1:13" s="102" customFormat="1" ht="18" customHeight="1" x14ac:dyDescent="0.3">
      <c r="A156" s="26"/>
      <c r="B156" s="30"/>
      <c r="C156" s="13"/>
      <c r="D156" s="580" t="s">
        <v>799</v>
      </c>
      <c r="E156" s="15"/>
      <c r="F156" s="9"/>
      <c r="G156" s="17"/>
      <c r="H156" s="12">
        <f t="shared" si="18"/>
        <v>0</v>
      </c>
      <c r="I156" s="386">
        <f t="shared" si="19"/>
        <v>0</v>
      </c>
      <c r="J156" s="674"/>
      <c r="K156" s="675"/>
    </row>
    <row r="157" spans="1:13" s="102" customFormat="1" ht="18" customHeight="1" x14ac:dyDescent="0.3">
      <c r="A157" s="26" t="s">
        <v>697</v>
      </c>
      <c r="B157" s="581" t="s">
        <v>12</v>
      </c>
      <c r="C157" s="597" t="s">
        <v>676</v>
      </c>
      <c r="D157" s="598" t="s">
        <v>771</v>
      </c>
      <c r="E157" s="582" t="s">
        <v>76</v>
      </c>
      <c r="F157" s="583">
        <v>2.15</v>
      </c>
      <c r="G157" s="583">
        <v>308.66000000000003</v>
      </c>
      <c r="H157" s="12">
        <f t="shared" si="18"/>
        <v>663.61900000000003</v>
      </c>
      <c r="I157" s="386">
        <f t="shared" si="19"/>
        <v>1.1520487076046491E-3</v>
      </c>
      <c r="J157" s="674"/>
      <c r="K157" s="675"/>
      <c r="L157" s="635"/>
      <c r="M157" s="635"/>
    </row>
    <row r="158" spans="1:13" s="102" customFormat="1" ht="18" customHeight="1" x14ac:dyDescent="0.3">
      <c r="A158" s="26" t="s">
        <v>698</v>
      </c>
      <c r="B158" s="581" t="s">
        <v>12</v>
      </c>
      <c r="C158" s="597" t="s">
        <v>676</v>
      </c>
      <c r="D158" s="598" t="s">
        <v>772</v>
      </c>
      <c r="E158" s="582" t="s">
        <v>76</v>
      </c>
      <c r="F158" s="583">
        <v>1.08</v>
      </c>
      <c r="G158" s="583">
        <v>308.66000000000003</v>
      </c>
      <c r="H158" s="12">
        <f t="shared" si="18"/>
        <v>333.35280000000006</v>
      </c>
      <c r="I158" s="386">
        <f t="shared" si="19"/>
        <v>5.7870353684326566E-4</v>
      </c>
      <c r="J158" s="674"/>
      <c r="K158" s="675"/>
      <c r="L158" s="635"/>
      <c r="M158" s="635"/>
    </row>
    <row r="159" spans="1:13" s="102" customFormat="1" ht="18" customHeight="1" x14ac:dyDescent="0.3">
      <c r="A159" s="26" t="s">
        <v>699</v>
      </c>
      <c r="B159" s="581" t="s">
        <v>12</v>
      </c>
      <c r="C159" s="597" t="s">
        <v>676</v>
      </c>
      <c r="D159" s="598" t="s">
        <v>772</v>
      </c>
      <c r="E159" s="582" t="s">
        <v>76</v>
      </c>
      <c r="F159" s="583">
        <v>1.78</v>
      </c>
      <c r="G159" s="583">
        <v>308.66000000000003</v>
      </c>
      <c r="H159" s="12">
        <f t="shared" si="18"/>
        <v>549.41480000000001</v>
      </c>
      <c r="I159" s="386">
        <f t="shared" si="19"/>
        <v>9.5378916257501186E-4</v>
      </c>
      <c r="J159" s="674"/>
      <c r="K159" s="675"/>
      <c r="L159" s="635"/>
      <c r="M159" s="635"/>
    </row>
    <row r="160" spans="1:13" s="102" customFormat="1" ht="18" customHeight="1" x14ac:dyDescent="0.3">
      <c r="A160" s="26" t="s">
        <v>700</v>
      </c>
      <c r="B160" s="581" t="s">
        <v>12</v>
      </c>
      <c r="C160" s="597" t="s">
        <v>676</v>
      </c>
      <c r="D160" s="598" t="s">
        <v>773</v>
      </c>
      <c r="E160" s="582" t="s">
        <v>76</v>
      </c>
      <c r="F160" s="583">
        <v>5.34</v>
      </c>
      <c r="G160" s="583">
        <v>308.66000000000003</v>
      </c>
      <c r="H160" s="12">
        <f t="shared" si="18"/>
        <v>1648.2444</v>
      </c>
      <c r="I160" s="386">
        <f t="shared" si="19"/>
        <v>2.8613674877250353E-3</v>
      </c>
      <c r="J160" s="674"/>
      <c r="K160" s="675"/>
      <c r="L160" s="635"/>
      <c r="M160" s="635"/>
    </row>
    <row r="161" spans="1:13" s="102" customFormat="1" ht="18" customHeight="1" x14ac:dyDescent="0.3">
      <c r="A161" s="26" t="s">
        <v>767</v>
      </c>
      <c r="B161" s="581" t="s">
        <v>12</v>
      </c>
      <c r="C161" s="597" t="s">
        <v>676</v>
      </c>
      <c r="D161" s="598" t="s">
        <v>773</v>
      </c>
      <c r="E161" s="582" t="s">
        <v>76</v>
      </c>
      <c r="F161" s="583">
        <v>5.34</v>
      </c>
      <c r="G161" s="583">
        <v>308.66000000000003</v>
      </c>
      <c r="H161" s="12">
        <f t="shared" si="18"/>
        <v>1648.2444</v>
      </c>
      <c r="I161" s="386">
        <f t="shared" si="19"/>
        <v>2.8613674877250353E-3</v>
      </c>
      <c r="J161" s="674"/>
      <c r="K161" s="675"/>
      <c r="L161" s="635"/>
      <c r="M161" s="635"/>
    </row>
    <row r="162" spans="1:13" s="102" customFormat="1" ht="18" customHeight="1" x14ac:dyDescent="0.3">
      <c r="A162" s="26" t="s">
        <v>768</v>
      </c>
      <c r="B162" s="581" t="s">
        <v>12</v>
      </c>
      <c r="C162" s="597" t="s">
        <v>676</v>
      </c>
      <c r="D162" s="598" t="s">
        <v>774</v>
      </c>
      <c r="E162" s="582" t="s">
        <v>76</v>
      </c>
      <c r="F162" s="583">
        <v>2.2799999999999998</v>
      </c>
      <c r="G162" s="583">
        <v>308.66000000000003</v>
      </c>
      <c r="H162" s="12">
        <f t="shared" si="18"/>
        <v>703.74479999999994</v>
      </c>
      <c r="I162" s="386">
        <f t="shared" si="19"/>
        <v>1.2217074666691162E-3</v>
      </c>
      <c r="J162" s="674"/>
      <c r="K162" s="675"/>
      <c r="L162" s="635"/>
      <c r="M162" s="635"/>
    </row>
    <row r="163" spans="1:13" s="102" customFormat="1" ht="18" customHeight="1" x14ac:dyDescent="0.3">
      <c r="A163" s="26" t="s">
        <v>769</v>
      </c>
      <c r="B163" s="581" t="s">
        <v>12</v>
      </c>
      <c r="C163" s="597" t="s">
        <v>676</v>
      </c>
      <c r="D163" s="598" t="s">
        <v>774</v>
      </c>
      <c r="E163" s="582" t="s">
        <v>76</v>
      </c>
      <c r="F163" s="583">
        <v>2.2799999999999998</v>
      </c>
      <c r="G163" s="583">
        <v>308.66000000000003</v>
      </c>
      <c r="H163" s="12">
        <f t="shared" si="18"/>
        <v>703.74479999999994</v>
      </c>
      <c r="I163" s="386">
        <f t="shared" si="19"/>
        <v>1.2217074666691162E-3</v>
      </c>
      <c r="J163" s="674"/>
      <c r="K163" s="675"/>
      <c r="L163" s="635"/>
      <c r="M163" s="635"/>
    </row>
    <row r="164" spans="1:13" s="102" customFormat="1" ht="18" customHeight="1" x14ac:dyDescent="0.3">
      <c r="A164" s="26" t="s">
        <v>770</v>
      </c>
      <c r="B164" s="581" t="s">
        <v>12</v>
      </c>
      <c r="C164" s="597" t="s">
        <v>676</v>
      </c>
      <c r="D164" s="598" t="s">
        <v>775</v>
      </c>
      <c r="E164" s="582" t="s">
        <v>76</v>
      </c>
      <c r="F164" s="583">
        <v>1.6</v>
      </c>
      <c r="G164" s="583">
        <v>308.66000000000003</v>
      </c>
      <c r="H164" s="12">
        <f t="shared" si="18"/>
        <v>493.85600000000005</v>
      </c>
      <c r="I164" s="386">
        <f t="shared" si="19"/>
        <v>8.5733857310113428E-4</v>
      </c>
      <c r="J164" s="674"/>
      <c r="K164" s="675"/>
      <c r="L164" s="635"/>
      <c r="M164" s="635"/>
    </row>
    <row r="165" spans="1:13" s="102" customFormat="1" ht="18" customHeight="1" x14ac:dyDescent="0.3">
      <c r="A165" s="26" t="s">
        <v>789</v>
      </c>
      <c r="B165" s="581" t="s">
        <v>12</v>
      </c>
      <c r="C165" s="597" t="s">
        <v>676</v>
      </c>
      <c r="D165" s="598" t="s">
        <v>775</v>
      </c>
      <c r="E165" s="582" t="s">
        <v>76</v>
      </c>
      <c r="F165" s="583">
        <v>3.1</v>
      </c>
      <c r="G165" s="583">
        <v>308.66000000000003</v>
      </c>
      <c r="H165" s="12">
        <f t="shared" si="18"/>
        <v>956.84600000000012</v>
      </c>
      <c r="I165" s="386">
        <f t="shared" si="19"/>
        <v>1.6610934853834476E-3</v>
      </c>
      <c r="J165" s="674"/>
      <c r="K165" s="675"/>
      <c r="L165" s="635"/>
      <c r="M165" s="635"/>
    </row>
    <row r="166" spans="1:13" s="102" customFormat="1" ht="18" customHeight="1" x14ac:dyDescent="0.3">
      <c r="A166" s="26"/>
      <c r="B166" s="30"/>
      <c r="C166" s="13"/>
      <c r="D166" s="580" t="s">
        <v>666</v>
      </c>
      <c r="E166" s="15"/>
      <c r="F166" s="9"/>
      <c r="G166" s="17"/>
      <c r="H166" s="12">
        <f t="shared" si="18"/>
        <v>0</v>
      </c>
      <c r="I166" s="386">
        <f t="shared" si="19"/>
        <v>0</v>
      </c>
      <c r="J166" s="674"/>
      <c r="K166" s="675"/>
      <c r="L166" s="635"/>
      <c r="M166" s="635"/>
    </row>
    <row r="167" spans="1:13" s="102" customFormat="1" ht="54" customHeight="1" x14ac:dyDescent="0.3">
      <c r="A167" s="26" t="s">
        <v>790</v>
      </c>
      <c r="B167" s="28" t="s">
        <v>215</v>
      </c>
      <c r="C167" s="13"/>
      <c r="D167" s="596" t="s">
        <v>695</v>
      </c>
      <c r="E167" s="15" t="s">
        <v>14</v>
      </c>
      <c r="F167" s="9">
        <v>24.52</v>
      </c>
      <c r="G167" s="17">
        <v>777.63</v>
      </c>
      <c r="H167" s="12">
        <f>F167*G167</f>
        <v>19067.4876</v>
      </c>
      <c r="I167" s="386">
        <f t="shared" si="19"/>
        <v>3.3101334420575168E-2</v>
      </c>
      <c r="J167" s="674"/>
      <c r="K167" s="675"/>
      <c r="L167" s="652"/>
      <c r="M167" s="635"/>
    </row>
    <row r="168" spans="1:13" s="102" customFormat="1" ht="18" customHeight="1" x14ac:dyDescent="0.3">
      <c r="A168" s="26"/>
      <c r="B168" s="28"/>
      <c r="C168" s="13"/>
      <c r="D168" s="664" t="s">
        <v>786</v>
      </c>
      <c r="E168" s="15"/>
      <c r="F168" s="9"/>
      <c r="G168" s="17"/>
      <c r="H168" s="12"/>
      <c r="I168" s="386">
        <f t="shared" si="19"/>
        <v>0</v>
      </c>
      <c r="J168" s="674"/>
      <c r="K168" s="675"/>
      <c r="L168" s="652"/>
      <c r="M168" s="635"/>
    </row>
    <row r="169" spans="1:13" s="102" customFormat="1" ht="18" customHeight="1" x14ac:dyDescent="0.3">
      <c r="A169" s="26" t="s">
        <v>804</v>
      </c>
      <c r="B169" s="28" t="s">
        <v>52</v>
      </c>
      <c r="C169" s="13" t="s">
        <v>788</v>
      </c>
      <c r="D169" s="596" t="s">
        <v>787</v>
      </c>
      <c r="E169" s="15" t="s">
        <v>14</v>
      </c>
      <c r="F169" s="9">
        <v>45.07</v>
      </c>
      <c r="G169" s="17">
        <v>249.01</v>
      </c>
      <c r="H169" s="12">
        <f>F169*G169</f>
        <v>11222.8807</v>
      </c>
      <c r="I169" s="386">
        <f t="shared" si="19"/>
        <v>1.9483024455351879E-2</v>
      </c>
      <c r="J169" s="674"/>
      <c r="K169" s="675"/>
      <c r="L169" s="652"/>
      <c r="M169" s="635"/>
    </row>
    <row r="170" spans="1:13" s="102" customFormat="1" ht="18" customHeight="1" x14ac:dyDescent="0.3">
      <c r="A170" s="405">
        <v>11</v>
      </c>
      <c r="B170" s="405"/>
      <c r="C170" s="406"/>
      <c r="D170" s="407" t="s">
        <v>196</v>
      </c>
      <c r="E170" s="408"/>
      <c r="F170" s="409"/>
      <c r="G170" s="410"/>
      <c r="H170" s="411">
        <f>SUM(H171:H172)</f>
        <v>169.18</v>
      </c>
      <c r="I170" s="385">
        <f t="shared" si="19"/>
        <v>2.9369804112382939E-4</v>
      </c>
      <c r="J170" s="674"/>
      <c r="K170" s="675"/>
    </row>
    <row r="171" spans="1:13" s="102" customFormat="1" ht="18" customHeight="1" x14ac:dyDescent="0.3">
      <c r="A171" s="26"/>
      <c r="B171" s="26"/>
      <c r="C171" s="18"/>
      <c r="D171" s="391" t="s">
        <v>197</v>
      </c>
      <c r="E171" s="23"/>
      <c r="F171" s="12"/>
      <c r="G171" s="17"/>
      <c r="H171" s="12"/>
      <c r="I171" s="386">
        <f t="shared" si="19"/>
        <v>0</v>
      </c>
      <c r="J171" s="674"/>
      <c r="K171" s="675"/>
    </row>
    <row r="172" spans="1:13" s="102" customFormat="1" ht="18" customHeight="1" x14ac:dyDescent="0.3">
      <c r="A172" s="26" t="s">
        <v>198</v>
      </c>
      <c r="B172" s="30" t="s">
        <v>12</v>
      </c>
      <c r="C172" s="13" t="s">
        <v>410</v>
      </c>
      <c r="D172" s="11" t="s">
        <v>411</v>
      </c>
      <c r="E172" s="15" t="s">
        <v>83</v>
      </c>
      <c r="F172" s="9">
        <v>2</v>
      </c>
      <c r="G172" s="17">
        <v>84.59</v>
      </c>
      <c r="H172" s="12">
        <f>G172*F172</f>
        <v>169.18</v>
      </c>
      <c r="I172" s="386">
        <f t="shared" si="19"/>
        <v>2.9369804112382939E-4</v>
      </c>
      <c r="J172" s="674"/>
      <c r="K172" s="675"/>
    </row>
    <row r="173" spans="1:13" s="102" customFormat="1" ht="18" customHeight="1" x14ac:dyDescent="0.3">
      <c r="A173" s="405">
        <v>12</v>
      </c>
      <c r="B173" s="405"/>
      <c r="C173" s="406"/>
      <c r="D173" s="407" t="s">
        <v>222</v>
      </c>
      <c r="E173" s="408"/>
      <c r="F173" s="409"/>
      <c r="G173" s="410"/>
      <c r="H173" s="411">
        <f>SUM(H174:H174)</f>
        <v>738.08</v>
      </c>
      <c r="I173" s="385">
        <f t="shared" si="19"/>
        <v>1.2813136907002956E-3</v>
      </c>
      <c r="J173" s="674"/>
      <c r="K173" s="675"/>
    </row>
    <row r="174" spans="1:13" s="102" customFormat="1" ht="18" customHeight="1" x14ac:dyDescent="0.3">
      <c r="A174" s="26" t="s">
        <v>200</v>
      </c>
      <c r="B174" s="30" t="s">
        <v>12</v>
      </c>
      <c r="C174" s="13" t="s">
        <v>398</v>
      </c>
      <c r="D174" s="11" t="s">
        <v>397</v>
      </c>
      <c r="E174" s="23" t="s">
        <v>83</v>
      </c>
      <c r="F174" s="12">
        <v>8</v>
      </c>
      <c r="G174" s="17">
        <v>92.26</v>
      </c>
      <c r="H174" s="12">
        <f>G174*F174</f>
        <v>738.08</v>
      </c>
      <c r="I174" s="386">
        <f t="shared" si="19"/>
        <v>1.2813136907002956E-3</v>
      </c>
      <c r="J174" s="674"/>
      <c r="K174" s="675"/>
    </row>
    <row r="175" spans="1:13" s="102" customFormat="1" ht="18" customHeight="1" x14ac:dyDescent="0.3">
      <c r="A175" s="405">
        <v>13</v>
      </c>
      <c r="B175" s="405"/>
      <c r="C175" s="406"/>
      <c r="D175" s="407" t="s">
        <v>199</v>
      </c>
      <c r="E175" s="408"/>
      <c r="F175" s="409"/>
      <c r="G175" s="410"/>
      <c r="H175" s="411">
        <f>SUM(H176:H187)</f>
        <v>3127.58</v>
      </c>
      <c r="I175" s="385">
        <f t="shared" ref="I175:I191" si="21">H175/$H$242</f>
        <v>5.429507740028764E-3</v>
      </c>
      <c r="J175" s="674"/>
      <c r="K175" s="675"/>
    </row>
    <row r="176" spans="1:13" s="102" customFormat="1" ht="34.5" customHeight="1" x14ac:dyDescent="0.3">
      <c r="A176" s="26" t="s">
        <v>223</v>
      </c>
      <c r="B176" s="390" t="s">
        <v>183</v>
      </c>
      <c r="C176" s="18" t="s">
        <v>201</v>
      </c>
      <c r="D176" s="11" t="s">
        <v>202</v>
      </c>
      <c r="E176" s="23" t="s">
        <v>83</v>
      </c>
      <c r="F176" s="12">
        <v>10</v>
      </c>
      <c r="G176" s="19">
        <v>29.09</v>
      </c>
      <c r="H176" s="16">
        <f t="shared" ref="H176:H185" si="22">F176*G176</f>
        <v>290.89999999999998</v>
      </c>
      <c r="I176" s="386">
        <f t="shared" si="21"/>
        <v>5.050050843061944E-4</v>
      </c>
      <c r="J176" s="674"/>
      <c r="K176" s="675"/>
    </row>
    <row r="177" spans="1:11" s="102" customFormat="1" ht="36" customHeight="1" x14ac:dyDescent="0.3">
      <c r="A177" s="26" t="s">
        <v>606</v>
      </c>
      <c r="B177" s="390" t="s">
        <v>16</v>
      </c>
      <c r="C177" s="18" t="s">
        <v>203</v>
      </c>
      <c r="D177" s="11" t="s">
        <v>204</v>
      </c>
      <c r="E177" s="23" t="s">
        <v>83</v>
      </c>
      <c r="F177" s="12">
        <v>3</v>
      </c>
      <c r="G177" s="19">
        <v>18.96</v>
      </c>
      <c r="H177" s="16">
        <f t="shared" si="22"/>
        <v>56.88</v>
      </c>
      <c r="I177" s="386">
        <f t="shared" si="21"/>
        <v>9.8744204865370709E-5</v>
      </c>
      <c r="J177" s="674"/>
      <c r="K177" s="675"/>
    </row>
    <row r="178" spans="1:11" s="102" customFormat="1" ht="36" customHeight="1" x14ac:dyDescent="0.3">
      <c r="A178" s="26" t="s">
        <v>607</v>
      </c>
      <c r="B178" s="390" t="s">
        <v>16</v>
      </c>
      <c r="C178" s="18" t="s">
        <v>205</v>
      </c>
      <c r="D178" s="11" t="s">
        <v>206</v>
      </c>
      <c r="E178" s="23" t="s">
        <v>83</v>
      </c>
      <c r="F178" s="12">
        <v>1</v>
      </c>
      <c r="G178" s="19">
        <v>29.44</v>
      </c>
      <c r="H178" s="16">
        <f t="shared" si="22"/>
        <v>29.44</v>
      </c>
      <c r="I178" s="386">
        <f t="shared" si="21"/>
        <v>5.110811166027626E-5</v>
      </c>
      <c r="J178" s="674"/>
      <c r="K178" s="675"/>
    </row>
    <row r="179" spans="1:11" s="102" customFormat="1" ht="36.75" customHeight="1" x14ac:dyDescent="0.3">
      <c r="A179" s="26" t="s">
        <v>608</v>
      </c>
      <c r="B179" s="390" t="s">
        <v>16</v>
      </c>
      <c r="C179" s="18" t="s">
        <v>207</v>
      </c>
      <c r="D179" s="11" t="s">
        <v>208</v>
      </c>
      <c r="E179" s="23" t="s">
        <v>83</v>
      </c>
      <c r="F179" s="12">
        <v>6</v>
      </c>
      <c r="G179" s="19">
        <v>30.51</v>
      </c>
      <c r="H179" s="16">
        <f t="shared" si="22"/>
        <v>183.06</v>
      </c>
      <c r="I179" s="386">
        <f t="shared" si="21"/>
        <v>3.1779384920279117E-4</v>
      </c>
      <c r="J179" s="674"/>
      <c r="K179" s="675"/>
    </row>
    <row r="180" spans="1:11" s="102" customFormat="1" ht="37.5" customHeight="1" x14ac:dyDescent="0.3">
      <c r="A180" s="26" t="s">
        <v>609</v>
      </c>
      <c r="B180" s="390" t="s">
        <v>16</v>
      </c>
      <c r="C180" s="18" t="s">
        <v>209</v>
      </c>
      <c r="D180" s="11" t="s">
        <v>210</v>
      </c>
      <c r="E180" s="23" t="s">
        <v>83</v>
      </c>
      <c r="F180" s="12">
        <v>6</v>
      </c>
      <c r="G180" s="19">
        <v>22.27</v>
      </c>
      <c r="H180" s="16">
        <f t="shared" si="22"/>
        <v>133.62</v>
      </c>
      <c r="I180" s="386">
        <f t="shared" si="21"/>
        <v>2.3196555299069679E-4</v>
      </c>
      <c r="J180" s="674"/>
      <c r="K180" s="675"/>
    </row>
    <row r="181" spans="1:11" s="102" customFormat="1" ht="36.75" customHeight="1" x14ac:dyDescent="0.3">
      <c r="A181" s="26" t="s">
        <v>610</v>
      </c>
      <c r="B181" s="390" t="s">
        <v>16</v>
      </c>
      <c r="C181" s="18" t="s">
        <v>211</v>
      </c>
      <c r="D181" s="11" t="s">
        <v>212</v>
      </c>
      <c r="E181" s="23" t="s">
        <v>83</v>
      </c>
      <c r="F181" s="12">
        <v>1</v>
      </c>
      <c r="G181" s="19">
        <v>34.28</v>
      </c>
      <c r="H181" s="16">
        <f t="shared" si="22"/>
        <v>34.28</v>
      </c>
      <c r="I181" s="386">
        <f t="shared" si="21"/>
        <v>5.9510396321816237E-5</v>
      </c>
      <c r="J181" s="674"/>
      <c r="K181" s="675"/>
    </row>
    <row r="182" spans="1:11" s="102" customFormat="1" ht="36" customHeight="1" x14ac:dyDescent="0.3">
      <c r="A182" s="26" t="s">
        <v>611</v>
      </c>
      <c r="B182" s="390" t="s">
        <v>16</v>
      </c>
      <c r="C182" s="18" t="s">
        <v>213</v>
      </c>
      <c r="D182" s="11" t="s">
        <v>214</v>
      </c>
      <c r="E182" s="23" t="s">
        <v>83</v>
      </c>
      <c r="F182" s="12">
        <v>1</v>
      </c>
      <c r="G182" s="19">
        <v>23.07</v>
      </c>
      <c r="H182" s="16">
        <f t="shared" si="22"/>
        <v>23.07</v>
      </c>
      <c r="I182" s="386">
        <f t="shared" si="21"/>
        <v>4.0049732880522188E-5</v>
      </c>
      <c r="J182" s="674"/>
      <c r="K182" s="675"/>
    </row>
    <row r="183" spans="1:11" s="102" customFormat="1" ht="18" customHeight="1" x14ac:dyDescent="0.3">
      <c r="A183" s="26" t="s">
        <v>612</v>
      </c>
      <c r="B183" s="390" t="s">
        <v>215</v>
      </c>
      <c r="C183" s="18"/>
      <c r="D183" s="10" t="s">
        <v>617</v>
      </c>
      <c r="E183" s="23" t="s">
        <v>76</v>
      </c>
      <c r="F183" s="12">
        <v>68</v>
      </c>
      <c r="G183" s="19">
        <v>31.37</v>
      </c>
      <c r="H183" s="16">
        <f t="shared" si="22"/>
        <v>2133.16</v>
      </c>
      <c r="I183" s="386">
        <f t="shared" si="21"/>
        <v>3.7031854439278154E-3</v>
      </c>
      <c r="J183" s="674"/>
      <c r="K183" s="675"/>
    </row>
    <row r="184" spans="1:11" s="102" customFormat="1" ht="18" customHeight="1" x14ac:dyDescent="0.3">
      <c r="A184" s="26"/>
      <c r="B184" s="390"/>
      <c r="C184" s="13"/>
      <c r="D184" s="391" t="s">
        <v>216</v>
      </c>
      <c r="E184" s="23"/>
      <c r="F184" s="12"/>
      <c r="G184" s="17"/>
      <c r="H184" s="16"/>
      <c r="I184" s="386">
        <f t="shared" si="21"/>
        <v>0</v>
      </c>
      <c r="J184" s="674"/>
      <c r="K184" s="675"/>
    </row>
    <row r="185" spans="1:11" s="102" customFormat="1" ht="36" customHeight="1" x14ac:dyDescent="0.3">
      <c r="A185" s="26" t="s">
        <v>613</v>
      </c>
      <c r="B185" s="30" t="s">
        <v>16</v>
      </c>
      <c r="C185" s="13" t="s">
        <v>217</v>
      </c>
      <c r="D185" s="11" t="s">
        <v>218</v>
      </c>
      <c r="E185" s="23" t="s">
        <v>76</v>
      </c>
      <c r="F185" s="12">
        <v>40</v>
      </c>
      <c r="G185" s="17">
        <v>4.72</v>
      </c>
      <c r="H185" s="16">
        <f t="shared" si="22"/>
        <v>188.79999999999998</v>
      </c>
      <c r="I185" s="386">
        <f t="shared" si="21"/>
        <v>3.2775854216916291E-4</v>
      </c>
      <c r="J185" s="674"/>
      <c r="K185" s="675"/>
    </row>
    <row r="186" spans="1:11" s="102" customFormat="1" ht="18" customHeight="1" x14ac:dyDescent="0.3">
      <c r="A186" s="26"/>
      <c r="B186" s="26"/>
      <c r="C186" s="13"/>
      <c r="D186" s="391" t="s">
        <v>219</v>
      </c>
      <c r="E186" s="23"/>
      <c r="F186" s="12"/>
      <c r="G186" s="17"/>
      <c r="H186" s="16"/>
      <c r="I186" s="386">
        <f t="shared" si="21"/>
        <v>0</v>
      </c>
      <c r="J186" s="674"/>
      <c r="K186" s="675"/>
    </row>
    <row r="187" spans="1:11" s="102" customFormat="1" ht="36" customHeight="1" x14ac:dyDescent="0.3">
      <c r="A187" s="26" t="s">
        <v>614</v>
      </c>
      <c r="B187" s="30" t="s">
        <v>16</v>
      </c>
      <c r="C187" s="13" t="s">
        <v>220</v>
      </c>
      <c r="D187" s="11" t="s">
        <v>221</v>
      </c>
      <c r="E187" s="23" t="s">
        <v>83</v>
      </c>
      <c r="F187" s="12">
        <v>1</v>
      </c>
      <c r="G187" s="17">
        <v>54.37</v>
      </c>
      <c r="H187" s="16">
        <f>F187*G187</f>
        <v>54.37</v>
      </c>
      <c r="I187" s="386">
        <f t="shared" si="21"/>
        <v>9.4386821704117523E-5</v>
      </c>
      <c r="J187" s="674"/>
      <c r="K187" s="675"/>
    </row>
    <row r="188" spans="1:11" s="102" customFormat="1" ht="18" customHeight="1" x14ac:dyDescent="0.3">
      <c r="A188" s="405">
        <v>14</v>
      </c>
      <c r="B188" s="405"/>
      <c r="C188" s="406"/>
      <c r="D188" s="407" t="s">
        <v>224</v>
      </c>
      <c r="E188" s="408"/>
      <c r="F188" s="409"/>
      <c r="G188" s="410"/>
      <c r="H188" s="411">
        <f>SUM(H189:H190)</f>
        <v>21478.29</v>
      </c>
      <c r="I188" s="385">
        <f t="shared" si="21"/>
        <v>3.7286509632873471E-2</v>
      </c>
      <c r="J188" s="674"/>
      <c r="K188" s="675"/>
    </row>
    <row r="189" spans="1:11" s="102" customFormat="1" ht="18" customHeight="1" x14ac:dyDescent="0.3">
      <c r="A189" s="672" t="s">
        <v>225</v>
      </c>
      <c r="B189" s="665" t="s">
        <v>12</v>
      </c>
      <c r="C189" s="559">
        <v>12375</v>
      </c>
      <c r="D189" s="666" t="s">
        <v>796</v>
      </c>
      <c r="E189" s="667" t="s">
        <v>83</v>
      </c>
      <c r="F189" s="668">
        <v>2</v>
      </c>
      <c r="G189" s="668">
        <v>183.99</v>
      </c>
      <c r="H189" s="669">
        <f>F189*G189</f>
        <v>367.98</v>
      </c>
      <c r="I189" s="386">
        <f>H189/$H$242</f>
        <v>6.3881667556890144E-4</v>
      </c>
      <c r="J189" s="674"/>
      <c r="K189" s="675"/>
    </row>
    <row r="190" spans="1:11" s="102" customFormat="1" ht="36.75" customHeight="1" x14ac:dyDescent="0.3">
      <c r="A190" s="26" t="s">
        <v>227</v>
      </c>
      <c r="B190" s="28" t="s">
        <v>16</v>
      </c>
      <c r="C190" s="30">
        <v>103248</v>
      </c>
      <c r="D190" s="10" t="s">
        <v>226</v>
      </c>
      <c r="E190" s="23" t="s">
        <v>83</v>
      </c>
      <c r="F190" s="12">
        <v>9</v>
      </c>
      <c r="G190" s="17">
        <v>2345.59</v>
      </c>
      <c r="H190" s="576">
        <f>G190*F190</f>
        <v>21110.31</v>
      </c>
      <c r="I190" s="386">
        <f t="shared" si="21"/>
        <v>3.6647692957304571E-2</v>
      </c>
      <c r="J190" s="674"/>
      <c r="K190" s="675"/>
    </row>
    <row r="191" spans="1:11" s="102" customFormat="1" ht="18" customHeight="1" x14ac:dyDescent="0.3">
      <c r="A191" s="405">
        <v>15</v>
      </c>
      <c r="B191" s="405"/>
      <c r="C191" s="406"/>
      <c r="D191" s="407" t="s">
        <v>228</v>
      </c>
      <c r="E191" s="408"/>
      <c r="F191" s="409"/>
      <c r="G191" s="410"/>
      <c r="H191" s="411">
        <f>SUM(H192:H226)</f>
        <v>193986.11875249058</v>
      </c>
      <c r="I191" s="385">
        <f t="shared" si="21"/>
        <v>0.33676169217886881</v>
      </c>
      <c r="J191" s="674"/>
      <c r="K191" s="675"/>
    </row>
    <row r="192" spans="1:11" s="102" customFormat="1" ht="18" customHeight="1" x14ac:dyDescent="0.25">
      <c r="A192" s="415"/>
      <c r="B192" s="8"/>
      <c r="C192" s="8"/>
      <c r="D192" s="416" t="s">
        <v>229</v>
      </c>
      <c r="E192" s="417"/>
      <c r="F192" s="418"/>
      <c r="G192" s="419"/>
      <c r="H192" s="671"/>
      <c r="I192" s="671"/>
      <c r="J192" s="674"/>
      <c r="K192" s="675"/>
    </row>
    <row r="193" spans="1:11" s="102" customFormat="1" ht="34.5" customHeight="1" x14ac:dyDescent="0.3">
      <c r="A193" s="26" t="s">
        <v>230</v>
      </c>
      <c r="B193" s="30" t="s">
        <v>12</v>
      </c>
      <c r="C193" s="13" t="s">
        <v>231</v>
      </c>
      <c r="D193" s="11" t="s">
        <v>705</v>
      </c>
      <c r="E193" s="23" t="s">
        <v>83</v>
      </c>
      <c r="F193" s="12">
        <v>4</v>
      </c>
      <c r="G193" s="17">
        <v>9018.8700000000008</v>
      </c>
      <c r="H193" s="12">
        <f t="shared" ref="H193:H226" si="23">G193*F193</f>
        <v>36075.480000000003</v>
      </c>
      <c r="I193" s="386">
        <f t="shared" ref="I193:I224" si="24">H193/$H$242</f>
        <v>6.2627366169771159E-2</v>
      </c>
      <c r="J193" s="674"/>
      <c r="K193" s="675"/>
    </row>
    <row r="194" spans="1:11" s="102" customFormat="1" ht="18" customHeight="1" x14ac:dyDescent="0.3">
      <c r="A194" s="26" t="s">
        <v>232</v>
      </c>
      <c r="B194" s="30" t="s">
        <v>52</v>
      </c>
      <c r="C194" s="13" t="s">
        <v>233</v>
      </c>
      <c r="D194" s="11" t="s">
        <v>706</v>
      </c>
      <c r="E194" s="23" t="s">
        <v>14</v>
      </c>
      <c r="F194" s="12">
        <v>5.28</v>
      </c>
      <c r="G194" s="17">
        <v>3608</v>
      </c>
      <c r="H194" s="12">
        <f t="shared" si="23"/>
        <v>19050.240000000002</v>
      </c>
      <c r="I194" s="386">
        <f t="shared" si="24"/>
        <v>3.3071392427821374E-2</v>
      </c>
      <c r="J194" s="674"/>
      <c r="K194" s="675"/>
    </row>
    <row r="195" spans="1:11" s="102" customFormat="1" ht="18" customHeight="1" x14ac:dyDescent="0.3">
      <c r="A195" s="26" t="s">
        <v>234</v>
      </c>
      <c r="B195" s="30" t="s">
        <v>238</v>
      </c>
      <c r="C195" s="13" t="s">
        <v>395</v>
      </c>
      <c r="D195" s="11" t="s">
        <v>396</v>
      </c>
      <c r="E195" s="23" t="s">
        <v>14</v>
      </c>
      <c r="F195" s="12">
        <v>2.2000000000000002</v>
      </c>
      <c r="G195" s="17">
        <v>421.06</v>
      </c>
      <c r="H195" s="12">
        <f t="shared" si="23"/>
        <v>926.33200000000011</v>
      </c>
      <c r="I195" s="386">
        <f t="shared" si="24"/>
        <v>1.6081208998127389E-3</v>
      </c>
      <c r="J195" s="674"/>
      <c r="K195" s="675"/>
    </row>
    <row r="196" spans="1:11" s="102" customFormat="1" ht="54" customHeight="1" x14ac:dyDescent="0.3">
      <c r="A196" s="26" t="s">
        <v>235</v>
      </c>
      <c r="B196" s="30" t="s">
        <v>12</v>
      </c>
      <c r="C196" s="13" t="s">
        <v>236</v>
      </c>
      <c r="D196" s="11" t="s">
        <v>325</v>
      </c>
      <c r="E196" s="23" t="s">
        <v>14</v>
      </c>
      <c r="F196" s="12">
        <v>11.55</v>
      </c>
      <c r="G196" s="17">
        <v>86.88</v>
      </c>
      <c r="H196" s="12">
        <f t="shared" si="23"/>
        <v>1003.4640000000001</v>
      </c>
      <c r="I196" s="386">
        <f t="shared" si="24"/>
        <v>1.7420227635552804E-3</v>
      </c>
      <c r="J196" s="674"/>
      <c r="K196" s="675"/>
    </row>
    <row r="197" spans="1:11" s="102" customFormat="1" ht="36" customHeight="1" x14ac:dyDescent="0.3">
      <c r="A197" s="26" t="s">
        <v>237</v>
      </c>
      <c r="B197" s="30" t="s">
        <v>238</v>
      </c>
      <c r="C197" s="13" t="s">
        <v>239</v>
      </c>
      <c r="D197" s="11" t="s">
        <v>724</v>
      </c>
      <c r="E197" s="23" t="s">
        <v>14</v>
      </c>
      <c r="F197" s="12">
        <v>29.68</v>
      </c>
      <c r="G197" s="17">
        <v>318.33</v>
      </c>
      <c r="H197" s="12">
        <f t="shared" si="23"/>
        <v>9448.0343999999986</v>
      </c>
      <c r="I197" s="386">
        <f t="shared" si="24"/>
        <v>1.6401874900996302E-2</v>
      </c>
      <c r="J197" s="674"/>
      <c r="K197" s="675"/>
    </row>
    <row r="198" spans="1:11" s="102" customFormat="1" ht="36.75" customHeight="1" x14ac:dyDescent="0.3">
      <c r="A198" s="26" t="s">
        <v>240</v>
      </c>
      <c r="B198" s="420" t="s">
        <v>604</v>
      </c>
      <c r="C198" s="392"/>
      <c r="D198" s="11" t="s">
        <v>602</v>
      </c>
      <c r="E198" s="23" t="s">
        <v>14</v>
      </c>
      <c r="F198" s="12">
        <v>45.86</v>
      </c>
      <c r="G198" s="17">
        <f>134.03*C244</f>
        <v>156.69862792999999</v>
      </c>
      <c r="H198" s="12">
        <f t="shared" si="23"/>
        <v>7186.1990768697997</v>
      </c>
      <c r="I198" s="386">
        <f t="shared" si="24"/>
        <v>1.2475307908751218E-2</v>
      </c>
      <c r="J198" s="674"/>
      <c r="K198" s="675"/>
    </row>
    <row r="199" spans="1:11" s="102" customFormat="1" ht="35.25" customHeight="1" x14ac:dyDescent="0.3">
      <c r="A199" s="26" t="s">
        <v>241</v>
      </c>
      <c r="B199" s="420" t="s">
        <v>604</v>
      </c>
      <c r="C199" s="392"/>
      <c r="D199" s="11" t="s">
        <v>242</v>
      </c>
      <c r="E199" s="23" t="s">
        <v>14</v>
      </c>
      <c r="F199" s="12">
        <v>24.85</v>
      </c>
      <c r="G199" s="17">
        <f>514.67*C244</f>
        <v>601.71665176999988</v>
      </c>
      <c r="H199" s="12">
        <f t="shared" si="23"/>
        <v>14952.658796484498</v>
      </c>
      <c r="I199" s="386">
        <f t="shared" si="24"/>
        <v>2.5957953647715411E-2</v>
      </c>
      <c r="J199" s="674"/>
      <c r="K199" s="675"/>
    </row>
    <row r="200" spans="1:11" s="102" customFormat="1" ht="33.75" customHeight="1" x14ac:dyDescent="0.3">
      <c r="A200" s="26" t="s">
        <v>243</v>
      </c>
      <c r="B200" s="420" t="s">
        <v>604</v>
      </c>
      <c r="C200" s="392"/>
      <c r="D200" s="11" t="s">
        <v>244</v>
      </c>
      <c r="E200" s="23" t="s">
        <v>14</v>
      </c>
      <c r="F200" s="12">
        <v>52.92</v>
      </c>
      <c r="G200" s="17">
        <f>251.29*C244</f>
        <v>293.79092899</v>
      </c>
      <c r="H200" s="12">
        <f t="shared" si="23"/>
        <v>15547.415962150801</v>
      </c>
      <c r="I200" s="386">
        <f t="shared" si="24"/>
        <v>2.6990457575487924E-2</v>
      </c>
      <c r="J200" s="674"/>
      <c r="K200" s="675"/>
    </row>
    <row r="201" spans="1:11" s="102" customFormat="1" ht="35.25" customHeight="1" x14ac:dyDescent="0.3">
      <c r="A201" s="26" t="s">
        <v>245</v>
      </c>
      <c r="B201" s="420" t="s">
        <v>604</v>
      </c>
      <c r="C201" s="392"/>
      <c r="D201" s="11" t="s">
        <v>246</v>
      </c>
      <c r="E201" s="23" t="s">
        <v>14</v>
      </c>
      <c r="F201" s="12">
        <v>31.73</v>
      </c>
      <c r="G201" s="17">
        <f>199.85*C244</f>
        <v>233.65083034999998</v>
      </c>
      <c r="H201" s="12">
        <f t="shared" si="23"/>
        <v>7413.7408470054997</v>
      </c>
      <c r="I201" s="386">
        <f t="shared" si="24"/>
        <v>1.2870322521369163E-2</v>
      </c>
      <c r="J201" s="674"/>
      <c r="K201" s="675"/>
    </row>
    <row r="202" spans="1:11" s="102" customFormat="1" ht="18" customHeight="1" x14ac:dyDescent="0.3">
      <c r="A202" s="26"/>
      <c r="B202" s="420"/>
      <c r="C202" s="30"/>
      <c r="D202" s="22" t="s">
        <v>247</v>
      </c>
      <c r="E202" s="15"/>
      <c r="F202" s="12"/>
      <c r="G202" s="12"/>
      <c r="H202" s="12">
        <f t="shared" si="23"/>
        <v>0</v>
      </c>
      <c r="I202" s="386">
        <f t="shared" si="24"/>
        <v>0</v>
      </c>
      <c r="J202" s="674"/>
      <c r="K202" s="675"/>
    </row>
    <row r="203" spans="1:11" s="102" customFormat="1" ht="18" customHeight="1" x14ac:dyDescent="0.3">
      <c r="A203" s="26"/>
      <c r="B203" s="420"/>
      <c r="C203" s="18"/>
      <c r="D203" s="391" t="s">
        <v>248</v>
      </c>
      <c r="E203" s="23"/>
      <c r="F203" s="12"/>
      <c r="G203" s="17"/>
      <c r="H203" s="12">
        <f t="shared" si="23"/>
        <v>0</v>
      </c>
      <c r="I203" s="386">
        <f t="shared" si="24"/>
        <v>0</v>
      </c>
      <c r="J203" s="674"/>
      <c r="K203" s="675"/>
    </row>
    <row r="204" spans="1:11" s="102" customFormat="1" ht="35.25" customHeight="1" x14ac:dyDescent="0.3">
      <c r="A204" s="26" t="s">
        <v>249</v>
      </c>
      <c r="B204" s="420" t="s">
        <v>604</v>
      </c>
      <c r="C204" s="392"/>
      <c r="D204" s="11" t="s">
        <v>250</v>
      </c>
      <c r="E204" s="23" t="s">
        <v>83</v>
      </c>
      <c r="F204" s="12">
        <v>7</v>
      </c>
      <c r="G204" s="17">
        <f>1547.54*C244</f>
        <v>1809.2769877399999</v>
      </c>
      <c r="H204" s="12">
        <f t="shared" si="23"/>
        <v>12664.938914179998</v>
      </c>
      <c r="I204" s="386">
        <f t="shared" si="24"/>
        <v>2.1986450821891618E-2</v>
      </c>
      <c r="J204" s="674"/>
      <c r="K204" s="675"/>
    </row>
    <row r="205" spans="1:11" s="102" customFormat="1" ht="18" customHeight="1" x14ac:dyDescent="0.3">
      <c r="A205" s="26" t="s">
        <v>251</v>
      </c>
      <c r="B205" s="420" t="s">
        <v>604</v>
      </c>
      <c r="C205" s="392"/>
      <c r="D205" s="11" t="s">
        <v>252</v>
      </c>
      <c r="E205" s="23" t="s">
        <v>83</v>
      </c>
      <c r="F205" s="12">
        <v>23</v>
      </c>
      <c r="G205" s="17">
        <f>525.81*C244</f>
        <v>614.74077110999986</v>
      </c>
      <c r="H205" s="12">
        <f t="shared" si="23"/>
        <v>14139.037735529997</v>
      </c>
      <c r="I205" s="386">
        <f t="shared" si="24"/>
        <v>2.4545499978136095E-2</v>
      </c>
      <c r="J205" s="674"/>
      <c r="K205" s="675"/>
    </row>
    <row r="206" spans="1:11" s="102" customFormat="1" ht="18" customHeight="1" x14ac:dyDescent="0.3">
      <c r="A206" s="26" t="s">
        <v>253</v>
      </c>
      <c r="B206" s="420" t="s">
        <v>604</v>
      </c>
      <c r="C206" s="392"/>
      <c r="D206" s="11" t="s">
        <v>254</v>
      </c>
      <c r="E206" s="23" t="s">
        <v>83</v>
      </c>
      <c r="F206" s="12">
        <v>23</v>
      </c>
      <c r="G206" s="17">
        <f>526.33*C244</f>
        <v>615.34871923000003</v>
      </c>
      <c r="H206" s="12">
        <f t="shared" si="23"/>
        <v>14153.02054229</v>
      </c>
      <c r="I206" s="386">
        <f t="shared" si="24"/>
        <v>2.4569774259699081E-2</v>
      </c>
      <c r="J206" s="674"/>
      <c r="K206" s="675"/>
    </row>
    <row r="207" spans="1:11" s="102" customFormat="1" ht="35.25" customHeight="1" x14ac:dyDescent="0.3">
      <c r="A207" s="26" t="s">
        <v>255</v>
      </c>
      <c r="B207" s="420" t="s">
        <v>604</v>
      </c>
      <c r="C207" s="392"/>
      <c r="D207" s="11" t="s">
        <v>256</v>
      </c>
      <c r="E207" s="23" t="s">
        <v>257</v>
      </c>
      <c r="F207" s="12">
        <v>7</v>
      </c>
      <c r="G207" s="17">
        <f>1289.2*C244</f>
        <v>1507.2436851999998</v>
      </c>
      <c r="H207" s="12">
        <f t="shared" si="23"/>
        <v>10550.7057964</v>
      </c>
      <c r="I207" s="386">
        <f t="shared" si="24"/>
        <v>1.8316122620147254E-2</v>
      </c>
      <c r="J207" s="674"/>
      <c r="K207" s="675"/>
    </row>
    <row r="208" spans="1:11" s="102" customFormat="1" ht="18" customHeight="1" x14ac:dyDescent="0.3">
      <c r="A208" s="26"/>
      <c r="B208" s="420"/>
      <c r="C208" s="13"/>
      <c r="D208" s="391" t="s">
        <v>258</v>
      </c>
      <c r="E208" s="23"/>
      <c r="F208" s="12"/>
      <c r="G208" s="17"/>
      <c r="H208" s="12">
        <f t="shared" si="23"/>
        <v>0</v>
      </c>
      <c r="I208" s="386">
        <f t="shared" si="24"/>
        <v>0</v>
      </c>
      <c r="J208" s="674"/>
      <c r="K208" s="675"/>
    </row>
    <row r="209" spans="1:11" s="102" customFormat="1" ht="18" customHeight="1" x14ac:dyDescent="0.3">
      <c r="A209" s="26" t="s">
        <v>259</v>
      </c>
      <c r="B209" s="420" t="s">
        <v>604</v>
      </c>
      <c r="C209" s="392"/>
      <c r="D209" s="11" t="s">
        <v>260</v>
      </c>
      <c r="E209" s="23" t="s">
        <v>83</v>
      </c>
      <c r="F209" s="12">
        <v>23</v>
      </c>
      <c r="G209" s="17">
        <f>268.36*C244</f>
        <v>313.74799516000002</v>
      </c>
      <c r="H209" s="12">
        <f t="shared" si="23"/>
        <v>7216.2038886800001</v>
      </c>
      <c r="I209" s="386">
        <f t="shared" si="24"/>
        <v>1.2527396538925855E-2</v>
      </c>
      <c r="J209" s="674"/>
      <c r="K209" s="675"/>
    </row>
    <row r="210" spans="1:11" s="102" customFormat="1" ht="34.5" customHeight="1" x14ac:dyDescent="0.3">
      <c r="A210" s="26" t="s">
        <v>750</v>
      </c>
      <c r="B210" s="420" t="s">
        <v>604</v>
      </c>
      <c r="C210" s="392"/>
      <c r="D210" s="11" t="s">
        <v>261</v>
      </c>
      <c r="E210" s="23" t="s">
        <v>76</v>
      </c>
      <c r="F210" s="12">
        <v>68</v>
      </c>
      <c r="G210" s="17">
        <f>12.96*C244</f>
        <v>15.151937759999999</v>
      </c>
      <c r="H210" s="12">
        <f t="shared" si="23"/>
        <v>1030.33176768</v>
      </c>
      <c r="I210" s="386">
        <f t="shared" si="24"/>
        <v>1.7886654561725291E-3</v>
      </c>
      <c r="J210" s="674"/>
      <c r="K210" s="675"/>
    </row>
    <row r="211" spans="1:11" s="102" customFormat="1" ht="18" customHeight="1" x14ac:dyDescent="0.3">
      <c r="A211" s="26"/>
      <c r="B211" s="420"/>
      <c r="C211" s="13"/>
      <c r="D211" s="391" t="s">
        <v>262</v>
      </c>
      <c r="E211" s="23"/>
      <c r="F211" s="12"/>
      <c r="G211" s="17"/>
      <c r="H211" s="12">
        <f t="shared" si="23"/>
        <v>0</v>
      </c>
      <c r="I211" s="386">
        <f t="shared" si="24"/>
        <v>0</v>
      </c>
      <c r="J211" s="674"/>
      <c r="K211" s="675"/>
    </row>
    <row r="212" spans="1:11" s="102" customFormat="1" ht="18" customHeight="1" x14ac:dyDescent="0.3">
      <c r="A212" s="26" t="s">
        <v>263</v>
      </c>
      <c r="B212" s="420" t="s">
        <v>604</v>
      </c>
      <c r="C212" s="421"/>
      <c r="D212" s="11" t="s">
        <v>264</v>
      </c>
      <c r="E212" s="23" t="s">
        <v>83</v>
      </c>
      <c r="F212" s="12">
        <v>23</v>
      </c>
      <c r="G212" s="17">
        <f>54.3*C244</f>
        <v>63.483813299999994</v>
      </c>
      <c r="H212" s="12">
        <f t="shared" si="23"/>
        <v>1460.1277058999999</v>
      </c>
      <c r="I212" s="386">
        <f t="shared" si="24"/>
        <v>2.5347951709035394E-3</v>
      </c>
      <c r="J212" s="674"/>
      <c r="K212" s="675"/>
    </row>
    <row r="213" spans="1:11" s="102" customFormat="1" ht="18" customHeight="1" x14ac:dyDescent="0.3">
      <c r="A213" s="26" t="s">
        <v>265</v>
      </c>
      <c r="B213" s="420" t="s">
        <v>604</v>
      </c>
      <c r="C213" s="421"/>
      <c r="D213" s="11" t="s">
        <v>266</v>
      </c>
      <c r="E213" s="23" t="s">
        <v>83</v>
      </c>
      <c r="F213" s="12">
        <v>30</v>
      </c>
      <c r="G213" s="17">
        <f>32.6*C244</f>
        <v>38.113670599999999</v>
      </c>
      <c r="H213" s="12">
        <f t="shared" si="23"/>
        <v>1143.410118</v>
      </c>
      <c r="I213" s="386">
        <f t="shared" si="24"/>
        <v>1.9849705157688061E-3</v>
      </c>
      <c r="J213" s="674"/>
      <c r="K213" s="675"/>
    </row>
    <row r="214" spans="1:11" s="102" customFormat="1" ht="18" customHeight="1" x14ac:dyDescent="0.3">
      <c r="A214" s="26" t="s">
        <v>267</v>
      </c>
      <c r="B214" s="420" t="s">
        <v>604</v>
      </c>
      <c r="C214" s="421"/>
      <c r="D214" s="11" t="s">
        <v>268</v>
      </c>
      <c r="E214" s="23" t="s">
        <v>83</v>
      </c>
      <c r="F214" s="12">
        <v>23</v>
      </c>
      <c r="G214" s="17">
        <f>55.31*C244</f>
        <v>64.664635610000005</v>
      </c>
      <c r="H214" s="12">
        <f t="shared" si="23"/>
        <v>1487.2866190300001</v>
      </c>
      <c r="I214" s="386">
        <f t="shared" si="24"/>
        <v>2.5819432947085598E-3</v>
      </c>
      <c r="J214" s="674"/>
      <c r="K214" s="675"/>
    </row>
    <row r="215" spans="1:11" s="102" customFormat="1" ht="18" customHeight="1" x14ac:dyDescent="0.3">
      <c r="A215" s="26" t="s">
        <v>269</v>
      </c>
      <c r="B215" s="420" t="s">
        <v>604</v>
      </c>
      <c r="C215" s="421"/>
      <c r="D215" s="11" t="s">
        <v>270</v>
      </c>
      <c r="E215" s="23" t="s">
        <v>83</v>
      </c>
      <c r="F215" s="12">
        <v>7</v>
      </c>
      <c r="G215" s="17">
        <f>54.41*C244</f>
        <v>63.612417709999988</v>
      </c>
      <c r="H215" s="12">
        <f t="shared" si="23"/>
        <v>445.28692396999992</v>
      </c>
      <c r="I215" s="386">
        <f t="shared" si="24"/>
        <v>7.7302220893748976E-4</v>
      </c>
      <c r="J215" s="674"/>
      <c r="K215" s="675"/>
    </row>
    <row r="216" spans="1:11" s="102" customFormat="1" ht="18" customHeight="1" x14ac:dyDescent="0.3">
      <c r="A216" s="26"/>
      <c r="B216" s="420"/>
      <c r="C216" s="13"/>
      <c r="D216" s="391" t="s">
        <v>271</v>
      </c>
      <c r="E216" s="23"/>
      <c r="F216" s="12"/>
      <c r="G216" s="17"/>
      <c r="H216" s="12">
        <f t="shared" si="23"/>
        <v>0</v>
      </c>
      <c r="I216" s="386">
        <f t="shared" si="24"/>
        <v>0</v>
      </c>
      <c r="J216" s="674"/>
      <c r="K216" s="675"/>
    </row>
    <row r="217" spans="1:11" s="102" customFormat="1" ht="35.25" customHeight="1" x14ac:dyDescent="0.3">
      <c r="A217" s="26" t="s">
        <v>272</v>
      </c>
      <c r="B217" s="420" t="s">
        <v>604</v>
      </c>
      <c r="C217" s="421"/>
      <c r="D217" s="11" t="s">
        <v>273</v>
      </c>
      <c r="E217" s="23" t="s">
        <v>83</v>
      </c>
      <c r="F217" s="12">
        <v>7</v>
      </c>
      <c r="G217" s="17">
        <f>148.84*C244</f>
        <v>174.01345803999999</v>
      </c>
      <c r="H217" s="12">
        <f t="shared" si="23"/>
        <v>1218.09420628</v>
      </c>
      <c r="I217" s="386">
        <f t="shared" si="24"/>
        <v>2.1146227821770996E-3</v>
      </c>
      <c r="J217" s="674"/>
      <c r="K217" s="675"/>
    </row>
    <row r="218" spans="1:11" s="102" customFormat="1" ht="36" customHeight="1" x14ac:dyDescent="0.3">
      <c r="A218" s="26" t="s">
        <v>274</v>
      </c>
      <c r="B218" s="420" t="s">
        <v>604</v>
      </c>
      <c r="C218" s="421"/>
      <c r="D218" s="11" t="s">
        <v>275</v>
      </c>
      <c r="E218" s="23" t="s">
        <v>83</v>
      </c>
      <c r="F218" s="12">
        <v>23</v>
      </c>
      <c r="G218" s="17">
        <f>148.84*C244</f>
        <v>174.01345803999999</v>
      </c>
      <c r="H218" s="12">
        <f t="shared" si="23"/>
        <v>4002.3095349199998</v>
      </c>
      <c r="I218" s="386">
        <f t="shared" si="24"/>
        <v>6.9480462842961849E-3</v>
      </c>
      <c r="J218" s="674"/>
      <c r="K218" s="675"/>
    </row>
    <row r="219" spans="1:11" s="102" customFormat="1" ht="23.25" customHeight="1" x14ac:dyDescent="0.3">
      <c r="A219" s="26" t="s">
        <v>276</v>
      </c>
      <c r="B219" s="420" t="s">
        <v>604</v>
      </c>
      <c r="C219" s="421"/>
      <c r="D219" s="11" t="s">
        <v>277</v>
      </c>
      <c r="E219" s="23" t="s">
        <v>83</v>
      </c>
      <c r="F219" s="12">
        <v>4</v>
      </c>
      <c r="G219" s="17">
        <f>1086.72*C244</f>
        <v>1270.51804032</v>
      </c>
      <c r="H219" s="12">
        <f t="shared" si="23"/>
        <v>5082.0721612799998</v>
      </c>
      <c r="I219" s="386">
        <f t="shared" si="24"/>
        <v>8.8225241672649363E-3</v>
      </c>
      <c r="J219" s="674"/>
      <c r="K219" s="675"/>
    </row>
    <row r="220" spans="1:11" s="102" customFormat="1" ht="18" customHeight="1" x14ac:dyDescent="0.3">
      <c r="A220" s="26" t="s">
        <v>278</v>
      </c>
      <c r="B220" s="420" t="s">
        <v>604</v>
      </c>
      <c r="C220" s="421"/>
      <c r="D220" s="11" t="s">
        <v>279</v>
      </c>
      <c r="E220" s="23" t="s">
        <v>83</v>
      </c>
      <c r="F220" s="12">
        <v>7</v>
      </c>
      <c r="G220" s="17">
        <f>279.94*C244</f>
        <v>327.28653213999996</v>
      </c>
      <c r="H220" s="12">
        <f t="shared" si="23"/>
        <v>2291.0057249799997</v>
      </c>
      <c r="I220" s="386">
        <f t="shared" si="24"/>
        <v>3.977207079028872E-3</v>
      </c>
      <c r="J220" s="674"/>
      <c r="K220" s="675"/>
    </row>
    <row r="221" spans="1:11" s="102" customFormat="1" ht="35.25" customHeight="1" x14ac:dyDescent="0.3">
      <c r="A221" s="26" t="s">
        <v>280</v>
      </c>
      <c r="B221" s="420" t="s">
        <v>604</v>
      </c>
      <c r="C221" s="421"/>
      <c r="D221" s="11" t="s">
        <v>281</v>
      </c>
      <c r="E221" s="23" t="s">
        <v>83</v>
      </c>
      <c r="F221" s="12">
        <v>4</v>
      </c>
      <c r="G221" s="17">
        <f>372.92*C244</f>
        <v>435.99233251999999</v>
      </c>
      <c r="H221" s="12">
        <f t="shared" si="23"/>
        <v>1743.96933008</v>
      </c>
      <c r="I221" s="386">
        <f t="shared" si="24"/>
        <v>3.0275468496544096E-3</v>
      </c>
      <c r="J221" s="674"/>
      <c r="K221" s="675"/>
    </row>
    <row r="222" spans="1:11" s="102" customFormat="1" ht="18" customHeight="1" x14ac:dyDescent="0.3">
      <c r="A222" s="26" t="s">
        <v>282</v>
      </c>
      <c r="B222" s="420" t="s">
        <v>604</v>
      </c>
      <c r="C222" s="421"/>
      <c r="D222" s="11" t="s">
        <v>283</v>
      </c>
      <c r="E222" s="23" t="s">
        <v>83</v>
      </c>
      <c r="F222" s="12">
        <v>4</v>
      </c>
      <c r="G222" s="17">
        <f>15.57*C244</f>
        <v>18.203369670000001</v>
      </c>
      <c r="H222" s="12">
        <f t="shared" si="23"/>
        <v>72.813478680000003</v>
      </c>
      <c r="I222" s="386">
        <f t="shared" si="24"/>
        <v>1.2640487088147367E-4</v>
      </c>
      <c r="J222" s="674"/>
      <c r="K222" s="675"/>
    </row>
    <row r="223" spans="1:11" s="102" customFormat="1" ht="18" customHeight="1" x14ac:dyDescent="0.3">
      <c r="A223" s="26" t="s">
        <v>284</v>
      </c>
      <c r="B223" s="420" t="s">
        <v>604</v>
      </c>
      <c r="C223" s="421"/>
      <c r="D223" s="11" t="s">
        <v>285</v>
      </c>
      <c r="E223" s="23" t="s">
        <v>83</v>
      </c>
      <c r="F223" s="12">
        <v>2</v>
      </c>
      <c r="G223" s="17">
        <f>119.55*C244</f>
        <v>139.76961104999998</v>
      </c>
      <c r="H223" s="12">
        <f t="shared" si="23"/>
        <v>279.53922209999996</v>
      </c>
      <c r="I223" s="386">
        <f t="shared" si="24"/>
        <v>4.852826690391835E-4</v>
      </c>
      <c r="J223" s="674"/>
      <c r="K223" s="675"/>
    </row>
    <row r="224" spans="1:11" s="102" customFormat="1" ht="18" customHeight="1" x14ac:dyDescent="0.3">
      <c r="A224" s="26"/>
      <c r="B224" s="13"/>
      <c r="C224" s="13"/>
      <c r="D224" s="391" t="s">
        <v>286</v>
      </c>
      <c r="E224" s="23"/>
      <c r="F224" s="12"/>
      <c r="G224" s="17"/>
      <c r="H224" s="12">
        <f t="shared" si="23"/>
        <v>0</v>
      </c>
      <c r="I224" s="386">
        <f t="shared" si="24"/>
        <v>0</v>
      </c>
      <c r="J224" s="674"/>
      <c r="K224" s="675"/>
    </row>
    <row r="225" spans="1:12" s="102" customFormat="1" ht="18" customHeight="1" x14ac:dyDescent="0.3">
      <c r="A225" s="26" t="s">
        <v>287</v>
      </c>
      <c r="B225" s="30" t="s">
        <v>16</v>
      </c>
      <c r="C225" s="13" t="s">
        <v>288</v>
      </c>
      <c r="D225" s="11" t="s">
        <v>61</v>
      </c>
      <c r="E225" s="23" t="s">
        <v>23</v>
      </c>
      <c r="F225" s="12">
        <v>40</v>
      </c>
      <c r="G225" s="17">
        <v>33.94</v>
      </c>
      <c r="H225" s="12">
        <f t="shared" si="23"/>
        <v>1357.6</v>
      </c>
      <c r="I225" s="386">
        <f t="shared" ref="I225:I242" si="25">H225/$H$242</f>
        <v>2.3568061273774132E-3</v>
      </c>
      <c r="J225" s="674"/>
      <c r="K225" s="675"/>
    </row>
    <row r="226" spans="1:12" s="102" customFormat="1" ht="18" customHeight="1" x14ac:dyDescent="0.3">
      <c r="A226" s="26" t="s">
        <v>289</v>
      </c>
      <c r="B226" s="13" t="s">
        <v>16</v>
      </c>
      <c r="C226" s="13" t="s">
        <v>63</v>
      </c>
      <c r="D226" s="11" t="s">
        <v>64</v>
      </c>
      <c r="E226" s="23" t="s">
        <v>23</v>
      </c>
      <c r="F226" s="12">
        <v>80</v>
      </c>
      <c r="G226" s="17">
        <v>25.56</v>
      </c>
      <c r="H226" s="12">
        <f t="shared" si="23"/>
        <v>2044.8</v>
      </c>
      <c r="I226" s="386">
        <f t="shared" si="25"/>
        <v>3.5497916685778832E-3</v>
      </c>
      <c r="J226" s="674"/>
      <c r="K226" s="675"/>
    </row>
    <row r="227" spans="1:12" s="102" customFormat="1" ht="18" customHeight="1" x14ac:dyDescent="0.3">
      <c r="A227" s="405">
        <v>16</v>
      </c>
      <c r="B227" s="405"/>
      <c r="C227" s="406"/>
      <c r="D227" s="407" t="s">
        <v>290</v>
      </c>
      <c r="E227" s="408"/>
      <c r="F227" s="409"/>
      <c r="G227" s="410"/>
      <c r="H227" s="411">
        <f>SUM(H228:H235)</f>
        <v>11751.5443</v>
      </c>
      <c r="I227" s="385">
        <f t="shared" si="25"/>
        <v>2.0400789343243308E-2</v>
      </c>
      <c r="J227" s="674"/>
      <c r="K227" s="675"/>
    </row>
    <row r="228" spans="1:12" s="102" customFormat="1" ht="18" customHeight="1" x14ac:dyDescent="0.3">
      <c r="A228" s="422" t="s">
        <v>291</v>
      </c>
      <c r="B228" s="393" t="s">
        <v>52</v>
      </c>
      <c r="C228" s="393">
        <v>89</v>
      </c>
      <c r="D228" s="394" t="s">
        <v>292</v>
      </c>
      <c r="E228" s="395" t="s">
        <v>14</v>
      </c>
      <c r="F228" s="17">
        <v>360.65</v>
      </c>
      <c r="G228" s="17">
        <v>9.66</v>
      </c>
      <c r="H228" s="12">
        <f t="shared" ref="H228:H235" si="26">F228*G228</f>
        <v>3483.8789999999999</v>
      </c>
      <c r="I228" s="386">
        <f t="shared" si="25"/>
        <v>6.0480460918101763E-3</v>
      </c>
      <c r="J228" s="674"/>
      <c r="K228" s="675"/>
    </row>
    <row r="229" spans="1:12" s="102" customFormat="1" ht="18" customHeight="1" x14ac:dyDescent="0.3">
      <c r="A229" s="26" t="s">
        <v>293</v>
      </c>
      <c r="B229" s="30" t="s">
        <v>12</v>
      </c>
      <c r="C229" s="18" t="s">
        <v>48</v>
      </c>
      <c r="D229" s="11" t="s">
        <v>294</v>
      </c>
      <c r="E229" s="23" t="s">
        <v>14</v>
      </c>
      <c r="F229" s="12">
        <v>6</v>
      </c>
      <c r="G229" s="12">
        <v>16.78</v>
      </c>
      <c r="H229" s="12">
        <f t="shared" si="26"/>
        <v>100.68</v>
      </c>
      <c r="I229" s="386">
        <f t="shared" si="25"/>
        <v>1.7478140903385238E-4</v>
      </c>
      <c r="J229" s="674"/>
      <c r="K229" s="675"/>
    </row>
    <row r="230" spans="1:12" s="102" customFormat="1" ht="18" customHeight="1" x14ac:dyDescent="0.3">
      <c r="A230" s="26" t="s">
        <v>295</v>
      </c>
      <c r="B230" s="30" t="s">
        <v>16</v>
      </c>
      <c r="C230" s="18" t="s">
        <v>17</v>
      </c>
      <c r="D230" s="10" t="s">
        <v>18</v>
      </c>
      <c r="E230" s="23" t="s">
        <v>19</v>
      </c>
      <c r="F230" s="12">
        <v>20</v>
      </c>
      <c r="G230" s="19">
        <v>220.96</v>
      </c>
      <c r="H230" s="12">
        <f t="shared" si="26"/>
        <v>4419.2</v>
      </c>
      <c r="I230" s="386">
        <f t="shared" si="25"/>
        <v>7.6717719785697287E-3</v>
      </c>
      <c r="J230" s="674"/>
      <c r="K230" s="675"/>
    </row>
    <row r="231" spans="1:12" s="102" customFormat="1" ht="18" customHeight="1" x14ac:dyDescent="0.3">
      <c r="A231" s="26" t="s">
        <v>296</v>
      </c>
      <c r="B231" s="30" t="s">
        <v>16</v>
      </c>
      <c r="C231" s="18" t="s">
        <v>21</v>
      </c>
      <c r="D231" s="10" t="s">
        <v>22</v>
      </c>
      <c r="E231" s="23" t="s">
        <v>23</v>
      </c>
      <c r="F231" s="12">
        <v>40</v>
      </c>
      <c r="G231" s="19">
        <v>24.37</v>
      </c>
      <c r="H231" s="12">
        <f t="shared" si="26"/>
        <v>974.80000000000007</v>
      </c>
      <c r="I231" s="386">
        <f t="shared" si="25"/>
        <v>1.6922617950556147E-3</v>
      </c>
      <c r="J231" s="674"/>
      <c r="K231" s="675"/>
    </row>
    <row r="232" spans="1:12" s="102" customFormat="1" ht="18" customHeight="1" x14ac:dyDescent="0.3">
      <c r="A232" s="26" t="s">
        <v>297</v>
      </c>
      <c r="B232" s="30" t="s">
        <v>12</v>
      </c>
      <c r="C232" s="18" t="s">
        <v>331</v>
      </c>
      <c r="D232" s="11" t="s">
        <v>298</v>
      </c>
      <c r="E232" s="23" t="s">
        <v>57</v>
      </c>
      <c r="F232" s="12">
        <v>15</v>
      </c>
      <c r="G232" s="17">
        <v>14.85</v>
      </c>
      <c r="H232" s="12">
        <f t="shared" si="26"/>
        <v>222.75</v>
      </c>
      <c r="I232" s="386">
        <f t="shared" si="25"/>
        <v>3.866960554458742E-4</v>
      </c>
      <c r="J232" s="674"/>
      <c r="K232" s="675"/>
    </row>
    <row r="233" spans="1:12" s="102" customFormat="1" ht="35.25" customHeight="1" x14ac:dyDescent="0.3">
      <c r="A233" s="26" t="s">
        <v>299</v>
      </c>
      <c r="B233" s="30" t="s">
        <v>16</v>
      </c>
      <c r="C233" s="18" t="s">
        <v>300</v>
      </c>
      <c r="D233" s="10" t="s">
        <v>301</v>
      </c>
      <c r="E233" s="396" t="s">
        <v>302</v>
      </c>
      <c r="F233" s="17">
        <f>F232*30</f>
        <v>450</v>
      </c>
      <c r="G233" s="17">
        <v>3.06</v>
      </c>
      <c r="H233" s="12">
        <f t="shared" si="26"/>
        <v>1377</v>
      </c>
      <c r="I233" s="386">
        <f t="shared" si="25"/>
        <v>2.3904847063926766E-3</v>
      </c>
      <c r="J233" s="674"/>
      <c r="K233" s="675"/>
    </row>
    <row r="234" spans="1:12" s="102" customFormat="1" ht="33.75" customHeight="1" x14ac:dyDescent="0.3">
      <c r="A234" s="26" t="s">
        <v>303</v>
      </c>
      <c r="B234" s="30" t="s">
        <v>16</v>
      </c>
      <c r="C234" s="18" t="s">
        <v>304</v>
      </c>
      <c r="D234" s="10" t="s">
        <v>305</v>
      </c>
      <c r="E234" s="23" t="s">
        <v>14</v>
      </c>
      <c r="F234" s="17">
        <v>36.78</v>
      </c>
      <c r="G234" s="17">
        <v>6.11</v>
      </c>
      <c r="H234" s="12">
        <f t="shared" si="26"/>
        <v>224.72580000000002</v>
      </c>
      <c r="I234" s="386">
        <f t="shared" si="25"/>
        <v>3.9012606247774831E-4</v>
      </c>
      <c r="J234" s="674"/>
      <c r="K234" s="675"/>
    </row>
    <row r="235" spans="1:12" s="102" customFormat="1" ht="18" customHeight="1" x14ac:dyDescent="0.3">
      <c r="A235" s="26" t="s">
        <v>306</v>
      </c>
      <c r="B235" s="30" t="s">
        <v>12</v>
      </c>
      <c r="C235" s="18" t="s">
        <v>324</v>
      </c>
      <c r="D235" s="11" t="s">
        <v>307</v>
      </c>
      <c r="E235" s="23" t="s">
        <v>14</v>
      </c>
      <c r="F235" s="12">
        <v>360.65</v>
      </c>
      <c r="G235" s="17">
        <v>2.63</v>
      </c>
      <c r="H235" s="12">
        <f t="shared" si="26"/>
        <v>948.50949999999989</v>
      </c>
      <c r="I235" s="386">
        <f t="shared" si="25"/>
        <v>1.6466212444576358E-3</v>
      </c>
      <c r="J235" s="674"/>
      <c r="K235" s="675"/>
    </row>
    <row r="236" spans="1:12" s="102" customFormat="1" ht="18" customHeight="1" x14ac:dyDescent="0.3">
      <c r="A236" s="405"/>
      <c r="B236" s="405"/>
      <c r="C236" s="406"/>
      <c r="D236" s="407"/>
      <c r="E236" s="408"/>
      <c r="F236" s="409"/>
      <c r="G236" s="423" t="s">
        <v>308</v>
      </c>
      <c r="H236" s="411">
        <f>SUM(H20:H235)/2</f>
        <v>400507.04359249055</v>
      </c>
      <c r="I236" s="385">
        <f t="shared" si="25"/>
        <v>0.69528392339171663</v>
      </c>
      <c r="J236" s="674"/>
      <c r="K236" s="676"/>
      <c r="L236" s="677"/>
    </row>
    <row r="237" spans="1:12" s="102" customFormat="1" ht="18" customHeight="1" x14ac:dyDescent="0.3">
      <c r="A237" s="424"/>
      <c r="B237" s="424"/>
      <c r="C237" s="425"/>
      <c r="D237" s="426"/>
      <c r="E237" s="427"/>
      <c r="F237" s="428" t="s">
        <v>309</v>
      </c>
      <c r="G237" s="429">
        <v>0.25</v>
      </c>
      <c r="H237" s="430">
        <f>H236*G237</f>
        <v>100126.76089812264</v>
      </c>
      <c r="I237" s="386">
        <f t="shared" si="25"/>
        <v>0.17382098084792916</v>
      </c>
      <c r="J237" s="674"/>
      <c r="K237" s="676"/>
    </row>
    <row r="238" spans="1:12" s="102" customFormat="1" ht="18" customHeight="1" x14ac:dyDescent="0.3">
      <c r="A238" s="405">
        <v>17</v>
      </c>
      <c r="B238" s="405"/>
      <c r="C238" s="406"/>
      <c r="D238" s="407" t="s">
        <v>310</v>
      </c>
      <c r="E238" s="408"/>
      <c r="F238" s="409"/>
      <c r="G238" s="410"/>
      <c r="H238" s="411">
        <f>SUM(H239)</f>
        <v>65000</v>
      </c>
      <c r="I238" s="385">
        <f t="shared" si="25"/>
        <v>0.11284059979340885</v>
      </c>
      <c r="J238" s="674"/>
      <c r="K238" s="635"/>
    </row>
    <row r="239" spans="1:12" s="102" customFormat="1" ht="159.75" customHeight="1" x14ac:dyDescent="0.3">
      <c r="A239" s="422" t="s">
        <v>311</v>
      </c>
      <c r="B239" s="661"/>
      <c r="C239" s="25" t="s">
        <v>92</v>
      </c>
      <c r="D239" s="10" t="s">
        <v>800</v>
      </c>
      <c r="E239" s="431" t="s">
        <v>83</v>
      </c>
      <c r="F239" s="17">
        <v>1</v>
      </c>
      <c r="G239" s="17">
        <v>65000</v>
      </c>
      <c r="H239" s="12">
        <f>G239*F239</f>
        <v>65000</v>
      </c>
      <c r="I239" s="386">
        <f t="shared" si="25"/>
        <v>0.11284059979340885</v>
      </c>
      <c r="J239" s="674"/>
      <c r="K239" s="635"/>
    </row>
    <row r="240" spans="1:12" s="102" customFormat="1" ht="18" customHeight="1" x14ac:dyDescent="0.3">
      <c r="A240" s="405"/>
      <c r="B240" s="405"/>
      <c r="C240" s="406"/>
      <c r="D240" s="407"/>
      <c r="E240" s="408"/>
      <c r="F240" s="409"/>
      <c r="G240" s="423" t="s">
        <v>312</v>
      </c>
      <c r="H240" s="411">
        <f>SUM(H239:H239)</f>
        <v>65000</v>
      </c>
      <c r="I240" s="385">
        <f t="shared" si="25"/>
        <v>0.11284059979340885</v>
      </c>
      <c r="J240" s="674"/>
      <c r="K240" s="676"/>
    </row>
    <row r="241" spans="1:11" s="102" customFormat="1" ht="18" customHeight="1" x14ac:dyDescent="0.3">
      <c r="A241" s="432"/>
      <c r="B241" s="432"/>
      <c r="C241" s="433"/>
      <c r="D241" s="434"/>
      <c r="E241" s="435"/>
      <c r="F241" s="428" t="s">
        <v>309</v>
      </c>
      <c r="G241" s="429">
        <v>0.16</v>
      </c>
      <c r="H241" s="430">
        <f>H240*G241</f>
        <v>10400</v>
      </c>
      <c r="I241" s="386">
        <f t="shared" si="25"/>
        <v>1.8054495966945416E-2</v>
      </c>
      <c r="J241" s="674"/>
      <c r="K241" s="676"/>
    </row>
    <row r="242" spans="1:11" s="102" customFormat="1" ht="18" customHeight="1" x14ac:dyDescent="0.3">
      <c r="A242" s="436"/>
      <c r="B242" s="436"/>
      <c r="C242" s="437"/>
      <c r="D242" s="438"/>
      <c r="E242" s="439"/>
      <c r="F242" s="440"/>
      <c r="G242" s="441" t="s">
        <v>313</v>
      </c>
      <c r="H242" s="442">
        <f>(H236+H237+H240+H241)</f>
        <v>576033.80449061317</v>
      </c>
      <c r="I242" s="385">
        <f t="shared" si="25"/>
        <v>1</v>
      </c>
      <c r="J242" s="674"/>
      <c r="K242" s="676"/>
    </row>
    <row r="243" spans="1:11" s="102" customFormat="1" ht="18" customHeight="1" x14ac:dyDescent="0.25">
      <c r="A243" s="397"/>
      <c r="B243" s="397"/>
      <c r="C243" s="397"/>
      <c r="D243" s="398"/>
      <c r="E243" s="399"/>
      <c r="F243" s="400"/>
      <c r="G243" s="399"/>
      <c r="H243" s="659"/>
      <c r="I243" s="401"/>
      <c r="J243" s="652"/>
      <c r="K243" s="635"/>
    </row>
    <row r="244" spans="1:11" s="102" customFormat="1" ht="18" customHeight="1" x14ac:dyDescent="0.25">
      <c r="A244" s="734" t="s">
        <v>600</v>
      </c>
      <c r="B244" s="734"/>
      <c r="C244" s="402">
        <v>1.1691309999999999</v>
      </c>
      <c r="D244" s="403" t="s">
        <v>601</v>
      </c>
      <c r="E244" s="399"/>
      <c r="F244" s="400"/>
      <c r="G244" s="714" t="s">
        <v>783</v>
      </c>
      <c r="H244" s="714"/>
      <c r="I244" s="714"/>
      <c r="J244" s="652"/>
      <c r="K244" s="635"/>
    </row>
    <row r="245" spans="1:11" s="102" customFormat="1" ht="18" customHeight="1" x14ac:dyDescent="0.3">
      <c r="A245" s="397"/>
      <c r="B245" s="397"/>
      <c r="C245" s="397"/>
      <c r="D245" s="398"/>
      <c r="E245" s="399"/>
      <c r="F245" s="400"/>
      <c r="G245" s="399"/>
      <c r="H245" s="660"/>
      <c r="I245" s="401"/>
      <c r="J245" s="652"/>
      <c r="K245" s="635"/>
    </row>
    <row r="246" spans="1:11" s="102" customFormat="1" ht="18" customHeight="1" x14ac:dyDescent="0.3">
      <c r="A246" s="397"/>
      <c r="B246" s="397"/>
      <c r="C246" s="397"/>
      <c r="D246" s="398"/>
      <c r="E246" s="399"/>
      <c r="F246" s="400"/>
      <c r="G246" s="735" t="s">
        <v>448</v>
      </c>
      <c r="H246" s="735"/>
      <c r="I246" s="735"/>
      <c r="J246" s="652"/>
      <c r="K246" s="635"/>
    </row>
    <row r="247" spans="1:11" s="102" customFormat="1" ht="18" customHeight="1" x14ac:dyDescent="0.25">
      <c r="A247" s="397"/>
      <c r="B247" s="397"/>
      <c r="C247" s="397"/>
      <c r="D247" s="398"/>
      <c r="E247" s="399"/>
      <c r="F247" s="400"/>
      <c r="G247" s="736" t="s">
        <v>449</v>
      </c>
      <c r="H247" s="736"/>
      <c r="I247" s="736"/>
      <c r="J247" s="652"/>
      <c r="K247" s="635"/>
    </row>
    <row r="248" spans="1:11" s="102" customFormat="1" ht="18" customHeight="1" x14ac:dyDescent="0.25">
      <c r="A248" s="397"/>
      <c r="B248" s="397"/>
      <c r="C248" s="397"/>
      <c r="D248" s="398"/>
      <c r="E248" s="399"/>
      <c r="F248" s="400"/>
      <c r="G248" s="712" t="s">
        <v>450</v>
      </c>
      <c r="H248" s="712"/>
      <c r="I248" s="712"/>
      <c r="J248" s="652"/>
      <c r="K248" s="635"/>
    </row>
    <row r="249" spans="1:11" s="102" customFormat="1" ht="18" customHeight="1" x14ac:dyDescent="0.25">
      <c r="A249" s="397"/>
      <c r="B249" s="397"/>
      <c r="C249" s="397"/>
      <c r="D249" s="398"/>
      <c r="E249" s="399"/>
      <c r="F249" s="400"/>
      <c r="G249" s="713" t="s">
        <v>451</v>
      </c>
      <c r="H249" s="713"/>
      <c r="I249" s="713"/>
      <c r="J249" s="652"/>
    </row>
    <row r="250" spans="1:11" x14ac:dyDescent="0.25">
      <c r="A250" s="397"/>
      <c r="B250" s="397"/>
      <c r="C250" s="397"/>
      <c r="D250" s="398"/>
      <c r="E250" s="399"/>
      <c r="F250" s="400"/>
      <c r="G250" s="399"/>
    </row>
    <row r="251" spans="1:11" x14ac:dyDescent="0.25">
      <c r="H251" s="663"/>
    </row>
    <row r="252" spans="1:11" x14ac:dyDescent="0.2">
      <c r="H252" s="673">
        <f>H242-H251</f>
        <v>576033.80449061317</v>
      </c>
    </row>
  </sheetData>
  <protectedRanges>
    <protectedRange password="CC27" sqref="G111" name="Intervalo1_1_1_3_1"/>
  </protectedRanges>
  <mergeCells count="19">
    <mergeCell ref="G249:I249"/>
    <mergeCell ref="B60:C60"/>
    <mergeCell ref="A244:B244"/>
    <mergeCell ref="G244:I244"/>
    <mergeCell ref="G246:I246"/>
    <mergeCell ref="G247:I247"/>
    <mergeCell ref="G248:I248"/>
    <mergeCell ref="B7:E7"/>
    <mergeCell ref="F7:G7"/>
    <mergeCell ref="F8:G8"/>
    <mergeCell ref="A15:I15"/>
    <mergeCell ref="A17:I17"/>
    <mergeCell ref="B8:E8"/>
    <mergeCell ref="A1:I1"/>
    <mergeCell ref="A2:I2"/>
    <mergeCell ref="A3:I3"/>
    <mergeCell ref="A4:I4"/>
    <mergeCell ref="F5:G5"/>
    <mergeCell ref="H5:I5"/>
  </mergeCells>
  <printOptions horizontalCentered="1"/>
  <pageMargins left="0.31496062992125984" right="0.31496062992125984" top="0.35433070866141736" bottom="0.35433070866141736" header="0" footer="0"/>
  <pageSetup paperSize="9" scale="52" fitToHeight="0" orientation="portrait" horizontalDpi="4294967295" verticalDpi="4294967295" r:id="rId1"/>
  <headerFooter alignWithMargins="0">
    <oddHeader>&amp;C&amp;P</oddHeader>
    <oddFooter>Página &amp;P de &amp;N</oddFooter>
  </headerFooter>
  <ignoredErrors>
    <ignoredError sqref="H173 H82 H129 H89 H58 H33 H67 H188 H155" formula="1"/>
    <ignoredError sqref="C225:C238 C22:C27 B129:C135 B89:C97 B45:C59 B82:C82 B60:C60 C88 C98:C107 C143:C153 C194:C197 B70:C75 C76:C78 B28:C40 C42 C127 C111:C119 C141 C157:C165 B61:C68 B84:C87 C83 C44 C69 C169:C172 C80:C81 C174:C188 C190:C193" numberStoredAsText="1"/>
  </ignoredErrors>
  <drawing r:id="rId2"/>
  <legacyDrawing r:id="rId3"/>
  <oleObjects>
    <mc:AlternateContent xmlns:mc="http://schemas.openxmlformats.org/markup-compatibility/2006">
      <mc:Choice Requires="x14">
        <oleObject progId="Word.Picture.8" shapeId="9217" r:id="rId4">
          <objectPr defaultSize="0" autoPict="0" r:id="rId5">
            <anchor moveWithCells="1" sizeWithCells="1">
              <from>
                <xdr:col>7</xdr:col>
                <xdr:colOff>466725</xdr:colOff>
                <xdr:row>19</xdr:row>
                <xdr:rowOff>0</xdr:rowOff>
              </from>
              <to>
                <xdr:col>8</xdr:col>
                <xdr:colOff>0</xdr:colOff>
                <xdr:row>19</xdr:row>
                <xdr:rowOff>0</xdr:rowOff>
              </to>
            </anchor>
          </objectPr>
        </oleObject>
      </mc:Choice>
      <mc:Fallback>
        <oleObject progId="Word.Picture.8" shapeId="9217"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view="pageBreakPreview" topLeftCell="A7" zoomScale="85" zoomScaleNormal="100" zoomScaleSheetLayoutView="85" workbookViewId="0">
      <selection activeCell="J189" sqref="A1:J189"/>
    </sheetView>
  </sheetViews>
  <sheetFormatPr defaultRowHeight="15" x14ac:dyDescent="0.25"/>
  <cols>
    <col min="1" max="1" width="13.85546875" style="39" customWidth="1"/>
    <col min="2" max="2" width="14.140625" style="39" customWidth="1"/>
    <col min="3" max="3" width="12.5703125" style="39" customWidth="1"/>
    <col min="4" max="4" width="54.5703125" style="39" customWidth="1"/>
    <col min="5" max="5" width="8.28515625" style="39" customWidth="1"/>
    <col min="6" max="6" width="10.7109375" style="39" customWidth="1"/>
    <col min="7" max="7" width="8.42578125" style="39" customWidth="1"/>
    <col min="8" max="8" width="18.7109375" style="39" customWidth="1"/>
    <col min="9" max="9" width="9.140625" style="39"/>
    <col min="10" max="10" width="9.42578125" style="39" bestFit="1" customWidth="1"/>
    <col min="11" max="16384" width="9.140625" style="39"/>
  </cols>
  <sheetData>
    <row r="1" spans="1:8" ht="25.5" customHeight="1" x14ac:dyDescent="0.25">
      <c r="A1" s="715" t="s">
        <v>0</v>
      </c>
      <c r="B1" s="716"/>
      <c r="C1" s="716"/>
      <c r="D1" s="716"/>
      <c r="E1" s="716"/>
      <c r="F1" s="716"/>
      <c r="G1" s="716"/>
      <c r="H1" s="717"/>
    </row>
    <row r="2" spans="1:8" ht="20.25" customHeight="1" x14ac:dyDescent="0.25">
      <c r="A2" s="718" t="s">
        <v>314</v>
      </c>
      <c r="B2" s="719"/>
      <c r="C2" s="719"/>
      <c r="D2" s="719"/>
      <c r="E2" s="719"/>
      <c r="F2" s="719"/>
      <c r="G2" s="719"/>
      <c r="H2" s="720"/>
    </row>
    <row r="3" spans="1:8" ht="18" customHeight="1" x14ac:dyDescent="0.25">
      <c r="A3" s="721" t="s">
        <v>315</v>
      </c>
      <c r="B3" s="722"/>
      <c r="C3" s="722"/>
      <c r="D3" s="722"/>
      <c r="E3" s="722"/>
      <c r="F3" s="722"/>
      <c r="G3" s="722"/>
      <c r="H3" s="723"/>
    </row>
    <row r="4" spans="1:8" ht="18" customHeight="1" x14ac:dyDescent="0.25">
      <c r="A4" s="721" t="s">
        <v>316</v>
      </c>
      <c r="B4" s="722"/>
      <c r="C4" s="722"/>
      <c r="D4" s="722"/>
      <c r="E4" s="722"/>
      <c r="F4" s="722"/>
      <c r="G4" s="722"/>
      <c r="H4" s="723"/>
    </row>
    <row r="5" spans="1:8" ht="18" customHeight="1" x14ac:dyDescent="0.25">
      <c r="A5" s="351"/>
      <c r="B5" s="352"/>
      <c r="C5" s="352"/>
      <c r="D5" s="352"/>
      <c r="E5" s="352"/>
      <c r="F5" s="352"/>
      <c r="G5" s="352"/>
      <c r="H5" s="353"/>
    </row>
    <row r="6" spans="1:8" ht="18" customHeight="1" x14ac:dyDescent="0.25">
      <c r="A6" s="461"/>
      <c r="B6" s="462"/>
      <c r="C6" s="462"/>
      <c r="D6" s="759" t="s">
        <v>726</v>
      </c>
      <c r="E6" s="759"/>
      <c r="F6" s="759"/>
      <c r="G6" s="757" t="s">
        <v>428</v>
      </c>
      <c r="H6" s="758"/>
    </row>
    <row r="7" spans="1:8" ht="31.5" x14ac:dyDescent="0.25">
      <c r="A7" s="117" t="s">
        <v>429</v>
      </c>
      <c r="B7" s="728" t="s">
        <v>2</v>
      </c>
      <c r="C7" s="728"/>
      <c r="D7" s="728"/>
      <c r="E7" s="728"/>
      <c r="F7" s="749" t="s">
        <v>430</v>
      </c>
      <c r="G7" s="749"/>
      <c r="H7" s="464">
        <f>'ORÇAMENTO SINTÉTICO'!H7</f>
        <v>576033.80449061317</v>
      </c>
    </row>
    <row r="8" spans="1:8" ht="18" x14ac:dyDescent="0.25">
      <c r="A8" s="118" t="s">
        <v>431</v>
      </c>
      <c r="B8" s="732" t="s">
        <v>5</v>
      </c>
      <c r="C8" s="732"/>
      <c r="D8" s="732"/>
      <c r="E8" s="732"/>
      <c r="F8" s="463" t="s">
        <v>616</v>
      </c>
      <c r="G8" s="463"/>
      <c r="H8" s="465">
        <f>'ORÇAMENTO SINTÉTICO'!H8</f>
        <v>3</v>
      </c>
    </row>
    <row r="9" spans="1:8" ht="18" customHeight="1" x14ac:dyDescent="0.25">
      <c r="A9" s="756" t="s">
        <v>433</v>
      </c>
      <c r="B9" s="640" t="s">
        <v>761</v>
      </c>
      <c r="C9" s="122"/>
      <c r="D9" s="122"/>
      <c r="E9" s="122"/>
      <c r="F9" s="358" t="s">
        <v>434</v>
      </c>
      <c r="G9" s="466"/>
      <c r="H9" s="467">
        <f>'ORÇAMENTO SINTÉTICO'!H9</f>
        <v>0.25</v>
      </c>
    </row>
    <row r="10" spans="1:8" ht="18" customHeight="1" x14ac:dyDescent="0.25">
      <c r="A10" s="756"/>
      <c r="B10" s="642" t="s">
        <v>762</v>
      </c>
      <c r="C10" s="642"/>
      <c r="D10" s="642"/>
      <c r="E10" s="122"/>
      <c r="F10" s="358" t="s">
        <v>435</v>
      </c>
      <c r="G10" s="466"/>
      <c r="H10" s="467">
        <f>'ORÇAMENTO SINTÉTICO'!H10</f>
        <v>0.16</v>
      </c>
    </row>
    <row r="11" spans="1:8" ht="18" x14ac:dyDescent="0.25">
      <c r="A11" s="362" t="s">
        <v>436</v>
      </c>
      <c r="B11" s="641" t="s">
        <v>763</v>
      </c>
      <c r="C11" s="122"/>
      <c r="D11" s="122"/>
      <c r="E11" s="122"/>
      <c r="F11" s="358" t="s">
        <v>437</v>
      </c>
      <c r="G11" s="466"/>
      <c r="H11" s="468">
        <v>360.65</v>
      </c>
    </row>
    <row r="12" spans="1:8" ht="16.5" customHeight="1" x14ac:dyDescent="0.25">
      <c r="A12" s="121" t="s">
        <v>453</v>
      </c>
      <c r="B12" s="125" t="s">
        <v>439</v>
      </c>
      <c r="C12" s="122"/>
      <c r="D12" s="122"/>
      <c r="E12" s="122"/>
      <c r="F12" s="358" t="s">
        <v>440</v>
      </c>
      <c r="G12" s="466"/>
      <c r="H12" s="469">
        <f>H7/H11</f>
        <v>1597.2100498838574</v>
      </c>
    </row>
    <row r="13" spans="1:8" ht="25.5" customHeight="1" x14ac:dyDescent="0.25">
      <c r="A13" s="126" t="s">
        <v>441</v>
      </c>
      <c r="B13" s="127" t="s">
        <v>605</v>
      </c>
      <c r="C13" s="127"/>
      <c r="D13" s="127"/>
      <c r="E13" s="142"/>
      <c r="F13" s="143"/>
      <c r="G13" s="365"/>
      <c r="H13" s="470"/>
    </row>
    <row r="14" spans="1:8" ht="9.75" customHeight="1" thickBot="1" x14ac:dyDescent="0.3">
      <c r="A14" s="40"/>
      <c r="B14" s="41"/>
      <c r="C14" s="41"/>
      <c r="D14" s="42"/>
      <c r="E14" s="43"/>
      <c r="F14" s="43"/>
      <c r="G14" s="43"/>
      <c r="H14" s="44"/>
    </row>
    <row r="15" spans="1:8" ht="18.75" thickBot="1" x14ac:dyDescent="0.3">
      <c r="A15" s="751" t="s">
        <v>332</v>
      </c>
      <c r="B15" s="752"/>
      <c r="C15" s="752"/>
      <c r="D15" s="752"/>
      <c r="E15" s="752"/>
      <c r="F15" s="752"/>
      <c r="G15" s="752"/>
      <c r="H15" s="753"/>
    </row>
    <row r="16" spans="1:8" ht="15.75" thickBot="1" x14ac:dyDescent="0.3">
      <c r="A16" s="72"/>
      <c r="B16" s="72"/>
      <c r="C16" s="72"/>
      <c r="D16" s="72"/>
      <c r="E16" s="72"/>
      <c r="F16" s="72"/>
      <c r="G16" s="72"/>
      <c r="H16" s="72"/>
    </row>
    <row r="17" spans="1:8" ht="38.25" x14ac:dyDescent="0.25">
      <c r="A17" s="490" t="s">
        <v>612</v>
      </c>
      <c r="B17" s="491" t="str">
        <f>'[11]COMPOSIÇÕES '!B26</f>
        <v>INEL</v>
      </c>
      <c r="C17" s="491" t="str">
        <f>'[11]COMPOSIÇÕES '!C26</f>
        <v>91873</v>
      </c>
      <c r="D17" s="492" t="str">
        <f>'[11]COMPOSIÇÕES '!D26</f>
        <v>ELETRODUTO LINHA CONDULETE TOP TIGRE OU SIMILAR DN 25MM (3/4") - FORNECIMENTO E INSTALAÇÃO</v>
      </c>
      <c r="E17" s="491" t="str">
        <f>'[11]COMPOSIÇÕES '!E26</f>
        <v>M</v>
      </c>
      <c r="F17" s="491" t="s">
        <v>399</v>
      </c>
      <c r="G17" s="491" t="str">
        <f>'[11]COMPOSIÇÕES '!G26</f>
        <v>P.UNIT</v>
      </c>
      <c r="H17" s="493" t="str">
        <f>'[11]COMPOSIÇÕES '!H26</f>
        <v>P.TOTAL</v>
      </c>
    </row>
    <row r="18" spans="1:8" ht="26.25" x14ac:dyDescent="0.25">
      <c r="A18" s="494"/>
      <c r="B18" s="471" t="str">
        <f>'[11]COMPOSIÇÕES '!B27</f>
        <v>COMPOSICAO</v>
      </c>
      <c r="C18" s="471">
        <f>'[11]COMPOSIÇÕES '!C27</f>
        <v>88247</v>
      </c>
      <c r="D18" s="472" t="str">
        <f>'[11]COMPOSIÇÕES '!D27</f>
        <v>AUXILIAR DE ELETRICISTA COM ENCARGOS COMPLEMENTARES</v>
      </c>
      <c r="E18" s="471" t="str">
        <f>'[11]COMPOSIÇÕES '!E27</f>
        <v>H</v>
      </c>
      <c r="F18" s="471">
        <f>'[11]COMPOSIÇÕES '!F27</f>
        <v>0.221</v>
      </c>
      <c r="G18" s="473">
        <f>'[11]COMPOSIÇÕES '!G27</f>
        <v>25.56</v>
      </c>
      <c r="H18" s="495">
        <f>F18*G18</f>
        <v>5.6487599999999993</v>
      </c>
    </row>
    <row r="19" spans="1:8" x14ac:dyDescent="0.25">
      <c r="A19" s="494"/>
      <c r="B19" s="471" t="str">
        <f>'[11]COMPOSIÇÕES '!B28</f>
        <v>COMPOSICAO</v>
      </c>
      <c r="C19" s="471" t="str">
        <f>'[11]COMPOSIÇÕES '!C28</f>
        <v>88264</v>
      </c>
      <c r="D19" s="472" t="str">
        <f>'[11]COMPOSIÇÕES '!D28</f>
        <v>ELETRICISTA COM ENCARGOS COMPLEMENTARES</v>
      </c>
      <c r="E19" s="471" t="str">
        <f>'[11]COMPOSIÇÕES '!E28</f>
        <v>H</v>
      </c>
      <c r="F19" s="471">
        <f>'[11]COMPOSIÇÕES '!F28</f>
        <v>0.221</v>
      </c>
      <c r="G19" s="473">
        <f>'[11]COMPOSIÇÕES '!G28</f>
        <v>33.94</v>
      </c>
      <c r="H19" s="495">
        <f t="shared" ref="H19:H22" si="0">F19*G19</f>
        <v>7.5007399999999995</v>
      </c>
    </row>
    <row r="20" spans="1:8" ht="26.25" x14ac:dyDescent="0.25">
      <c r="A20" s="494"/>
      <c r="B20" s="471" t="str">
        <f>'[11]COMPOSIÇÕES '!B29</f>
        <v>COTAÇÃO</v>
      </c>
      <c r="C20" s="471" t="str">
        <f>'[11]COMPOSIÇÕES '!C29</f>
        <v>LOJAELETRICA</v>
      </c>
      <c r="D20" s="472" t="str">
        <f>'[11]COMPOSIÇÕES '!D29</f>
        <v>ABRAÇADEIRA LINHA CONDULETE TOP TIGRE OU SIMILAR 3/4"</v>
      </c>
      <c r="E20" s="471" t="str">
        <f>'[11]COMPOSIÇÕES '!E29</f>
        <v>UND</v>
      </c>
      <c r="F20" s="471">
        <f>'[11]COMPOSIÇÕES '!F29</f>
        <v>1</v>
      </c>
      <c r="G20" s="473">
        <f>'[11]COMPOSIÇÕES '!G29</f>
        <v>4.9400000000000004</v>
      </c>
      <c r="H20" s="495">
        <f t="shared" si="0"/>
        <v>4.9400000000000004</v>
      </c>
    </row>
    <row r="21" spans="1:8" ht="26.25" x14ac:dyDescent="0.25">
      <c r="A21" s="494"/>
      <c r="B21" s="471" t="str">
        <f>'[11]COMPOSIÇÕES '!B30</f>
        <v>INSUMO</v>
      </c>
      <c r="C21" s="471">
        <f>'[11]COMPOSIÇÕES '!C30</f>
        <v>11950</v>
      </c>
      <c r="D21" s="472" t="str">
        <f>'[11]COMPOSIÇÕES '!D30</f>
        <v>BUCHA NYLON S-6 C/ PARAFUSO ACO ZINC CAB CHATA ROSCA SOBERBA 4,2 X 45MM</v>
      </c>
      <c r="E21" s="471" t="str">
        <f>'[11]COMPOSIÇÕES '!E30</f>
        <v>UND</v>
      </c>
      <c r="F21" s="471">
        <f>'[11]COMPOSIÇÕES '!F30</f>
        <v>2</v>
      </c>
      <c r="G21" s="473">
        <f>'[11]COMPOSIÇÕES '!G30</f>
        <v>0.2</v>
      </c>
      <c r="H21" s="495">
        <f t="shared" si="0"/>
        <v>0.4</v>
      </c>
    </row>
    <row r="22" spans="1:8" x14ac:dyDescent="0.25">
      <c r="A22" s="494"/>
      <c r="B22" s="471" t="str">
        <f>'[11]COMPOSIÇÕES '!B31</f>
        <v>INSUMO</v>
      </c>
      <c r="C22" s="471">
        <f>'[11]COMPOSIÇÕES '!C31</f>
        <v>39253</v>
      </c>
      <c r="D22" s="472" t="str">
        <f>'[11]COMPOSIÇÕES '!D31</f>
        <v>ELETRODUTO CONDULETE TOP TIGRE OU SIMILAR 3/4"</v>
      </c>
      <c r="E22" s="471" t="str">
        <f>'[11]COMPOSIÇÕES '!E31</f>
        <v>M</v>
      </c>
      <c r="F22" s="471">
        <f>'[11]COMPOSIÇÕES '!F31</f>
        <v>1.02</v>
      </c>
      <c r="G22" s="473">
        <f>'[11]COMPOSIÇÕES '!G31</f>
        <v>12.63</v>
      </c>
      <c r="H22" s="495">
        <f t="shared" si="0"/>
        <v>12.882600000000002</v>
      </c>
    </row>
    <row r="23" spans="1:8" ht="15.75" thickBot="1" x14ac:dyDescent="0.3">
      <c r="A23" s="496"/>
      <c r="B23" s="497"/>
      <c r="C23" s="497"/>
      <c r="D23" s="498"/>
      <c r="E23" s="497"/>
      <c r="F23" s="497"/>
      <c r="G23" s="499" t="s">
        <v>313</v>
      </c>
      <c r="H23" s="500">
        <f>SUM(H18:H22)</f>
        <v>31.372100000000003</v>
      </c>
    </row>
    <row r="24" spans="1:8" x14ac:dyDescent="0.25">
      <c r="A24" s="72"/>
      <c r="B24" s="76"/>
      <c r="C24" s="76"/>
      <c r="D24" s="72"/>
      <c r="E24" s="76"/>
      <c r="F24" s="76"/>
      <c r="G24" s="77"/>
      <c r="H24" s="77"/>
    </row>
    <row r="25" spans="1:8" ht="15.75" thickBot="1" x14ac:dyDescent="0.3">
      <c r="A25" s="72"/>
      <c r="B25" s="76"/>
      <c r="C25" s="76"/>
      <c r="D25" s="72"/>
      <c r="E25" s="76"/>
      <c r="F25" s="76"/>
      <c r="G25" s="77"/>
      <c r="H25" s="77"/>
    </row>
    <row r="26" spans="1:8" ht="30" x14ac:dyDescent="0.25">
      <c r="A26" s="474"/>
      <c r="B26" s="475" t="s">
        <v>317</v>
      </c>
      <c r="C26" s="476" t="s">
        <v>333</v>
      </c>
      <c r="D26" s="476" t="s">
        <v>334</v>
      </c>
      <c r="E26" s="477" t="s">
        <v>335</v>
      </c>
      <c r="F26" s="475" t="s">
        <v>336</v>
      </c>
      <c r="G26" s="475" t="s">
        <v>337</v>
      </c>
      <c r="H26" s="478" t="s">
        <v>338</v>
      </c>
    </row>
    <row r="27" spans="1:8" ht="76.5" x14ac:dyDescent="0.25">
      <c r="A27" s="479" t="s">
        <v>339</v>
      </c>
      <c r="B27" s="85" t="s">
        <v>340</v>
      </c>
      <c r="C27" s="84" t="s">
        <v>341</v>
      </c>
      <c r="D27" s="84" t="s">
        <v>342</v>
      </c>
      <c r="E27" s="86" t="s">
        <v>83</v>
      </c>
      <c r="F27" s="87">
        <v>1</v>
      </c>
      <c r="G27" s="88">
        <f>H28</f>
        <v>420</v>
      </c>
      <c r="H27" s="480">
        <f>G27*F27</f>
        <v>420</v>
      </c>
    </row>
    <row r="28" spans="1:8" ht="25.5" x14ac:dyDescent="0.25">
      <c r="A28" s="481" t="s">
        <v>343</v>
      </c>
      <c r="B28" s="90" t="s">
        <v>344</v>
      </c>
      <c r="C28" s="89" t="s">
        <v>12</v>
      </c>
      <c r="D28" s="89" t="s">
        <v>345</v>
      </c>
      <c r="E28" s="91" t="s">
        <v>346</v>
      </c>
      <c r="F28" s="92">
        <v>1.2</v>
      </c>
      <c r="G28" s="93">
        <v>350</v>
      </c>
      <c r="H28" s="482">
        <f>F28*G28</f>
        <v>420</v>
      </c>
    </row>
    <row r="29" spans="1:8" ht="25.5" x14ac:dyDescent="0.25">
      <c r="A29" s="483"/>
      <c r="B29" s="484"/>
      <c r="C29" s="484"/>
      <c r="D29" s="484"/>
      <c r="E29" s="484" t="s">
        <v>347</v>
      </c>
      <c r="F29" s="485">
        <v>0</v>
      </c>
      <c r="G29" s="484" t="s">
        <v>348</v>
      </c>
      <c r="H29" s="486">
        <v>0</v>
      </c>
    </row>
    <row r="30" spans="1:8" ht="15" customHeight="1" thickBot="1" x14ac:dyDescent="0.3">
      <c r="A30" s="487"/>
      <c r="B30" s="488"/>
      <c r="C30" s="488"/>
      <c r="D30" s="488"/>
      <c r="E30" s="488"/>
      <c r="F30" s="754" t="s">
        <v>349</v>
      </c>
      <c r="G30" s="754"/>
      <c r="H30" s="489">
        <f>H28</f>
        <v>420</v>
      </c>
    </row>
    <row r="31" spans="1:8" x14ac:dyDescent="0.25">
      <c r="A31" s="72"/>
      <c r="B31" s="76"/>
      <c r="C31" s="76"/>
      <c r="D31" s="72"/>
      <c r="E31" s="76"/>
      <c r="F31" s="76"/>
      <c r="G31" s="77"/>
      <c r="H31" s="77"/>
    </row>
    <row r="32" spans="1:8" ht="15.75" thickBot="1" x14ac:dyDescent="0.3">
      <c r="A32" s="72"/>
      <c r="B32" s="72"/>
      <c r="C32" s="72"/>
      <c r="D32" s="72"/>
      <c r="E32" s="72"/>
      <c r="F32" s="72"/>
      <c r="G32" s="72"/>
      <c r="H32" s="72"/>
    </row>
    <row r="33" spans="1:8" ht="15.75" thickTop="1" x14ac:dyDescent="0.25">
      <c r="A33" s="45"/>
      <c r="B33" s="45"/>
      <c r="C33" s="45"/>
      <c r="D33" s="45"/>
      <c r="E33" s="45"/>
      <c r="F33" s="45"/>
      <c r="G33" s="45"/>
      <c r="H33" s="45"/>
    </row>
    <row r="34" spans="1:8" ht="30" x14ac:dyDescent="0.25">
      <c r="A34" s="46"/>
      <c r="B34" s="47" t="s">
        <v>317</v>
      </c>
      <c r="C34" s="46" t="s">
        <v>333</v>
      </c>
      <c r="D34" s="46" t="s">
        <v>334</v>
      </c>
      <c r="E34" s="48" t="s">
        <v>335</v>
      </c>
      <c r="F34" s="47" t="s">
        <v>336</v>
      </c>
      <c r="G34" s="47" t="s">
        <v>337</v>
      </c>
      <c r="H34" s="47" t="s">
        <v>338</v>
      </c>
    </row>
    <row r="35" spans="1:8" ht="76.5" x14ac:dyDescent="0.25">
      <c r="A35" s="49" t="s">
        <v>339</v>
      </c>
      <c r="B35" s="50" t="s">
        <v>340</v>
      </c>
      <c r="C35" s="49" t="s">
        <v>341</v>
      </c>
      <c r="D35" s="49" t="s">
        <v>342</v>
      </c>
      <c r="E35" s="51" t="s">
        <v>83</v>
      </c>
      <c r="F35" s="52">
        <v>1</v>
      </c>
      <c r="G35" s="53">
        <v>360</v>
      </c>
      <c r="H35" s="53">
        <v>360</v>
      </c>
    </row>
    <row r="36" spans="1:8" ht="25.5" x14ac:dyDescent="0.25">
      <c r="A36" s="54" t="s">
        <v>343</v>
      </c>
      <c r="B36" s="55" t="s">
        <v>344</v>
      </c>
      <c r="C36" s="54" t="s">
        <v>12</v>
      </c>
      <c r="D36" s="54" t="s">
        <v>345</v>
      </c>
      <c r="E36" s="56" t="s">
        <v>346</v>
      </c>
      <c r="F36" s="57">
        <v>1.2</v>
      </c>
      <c r="G36" s="58">
        <v>300</v>
      </c>
      <c r="H36" s="58">
        <v>360</v>
      </c>
    </row>
    <row r="37" spans="1:8" ht="25.5" x14ac:dyDescent="0.25">
      <c r="A37" s="59"/>
      <c r="B37" s="59"/>
      <c r="C37" s="59"/>
      <c r="D37" s="59"/>
      <c r="E37" s="59" t="s">
        <v>347</v>
      </c>
      <c r="F37" s="60">
        <v>0</v>
      </c>
      <c r="G37" s="59" t="s">
        <v>348</v>
      </c>
      <c r="H37" s="60">
        <v>0</v>
      </c>
    </row>
    <row r="38" spans="1:8" x14ac:dyDescent="0.25">
      <c r="A38" s="59"/>
      <c r="B38" s="59"/>
      <c r="C38" s="59"/>
      <c r="D38" s="59"/>
      <c r="E38" s="59"/>
      <c r="F38" s="750" t="s">
        <v>349</v>
      </c>
      <c r="G38" s="750"/>
      <c r="H38" s="60">
        <v>360</v>
      </c>
    </row>
    <row r="39" spans="1:8" ht="15.75" thickBot="1" x14ac:dyDescent="0.3"/>
    <row r="40" spans="1:8" s="61" customFormat="1" ht="15.75" thickTop="1" x14ac:dyDescent="0.25">
      <c r="A40" s="45"/>
      <c r="B40" s="45"/>
      <c r="C40" s="45"/>
      <c r="D40" s="45"/>
      <c r="E40" s="45"/>
      <c r="F40" s="45"/>
      <c r="G40" s="45"/>
      <c r="H40" s="45"/>
    </row>
    <row r="41" spans="1:8" s="61" customFormat="1" ht="30" x14ac:dyDescent="0.25">
      <c r="A41" s="46"/>
      <c r="B41" s="47" t="s">
        <v>317</v>
      </c>
      <c r="C41" s="46" t="s">
        <v>333</v>
      </c>
      <c r="D41" s="46" t="s">
        <v>334</v>
      </c>
      <c r="E41" s="48" t="s">
        <v>335</v>
      </c>
      <c r="F41" s="47" t="s">
        <v>336</v>
      </c>
      <c r="G41" s="47" t="s">
        <v>337</v>
      </c>
      <c r="H41" s="47" t="s">
        <v>338</v>
      </c>
    </row>
    <row r="42" spans="1:8" s="61" customFormat="1" ht="25.5" x14ac:dyDescent="0.25">
      <c r="A42" s="49" t="s">
        <v>339</v>
      </c>
      <c r="B42" s="50" t="s">
        <v>350</v>
      </c>
      <c r="C42" s="49" t="s">
        <v>341</v>
      </c>
      <c r="D42" s="49" t="s">
        <v>351</v>
      </c>
      <c r="E42" s="51" t="s">
        <v>27</v>
      </c>
      <c r="F42" s="52">
        <v>1</v>
      </c>
      <c r="G42" s="53">
        <v>9.6199999999999992</v>
      </c>
      <c r="H42" s="53">
        <v>9.6199999999999992</v>
      </c>
    </row>
    <row r="43" spans="1:8" s="61" customFormat="1" ht="25.5" x14ac:dyDescent="0.25">
      <c r="A43" s="62" t="s">
        <v>352</v>
      </c>
      <c r="B43" s="63" t="s">
        <v>353</v>
      </c>
      <c r="C43" s="62" t="s">
        <v>16</v>
      </c>
      <c r="D43" s="62" t="s">
        <v>22</v>
      </c>
      <c r="E43" s="64" t="s">
        <v>23</v>
      </c>
      <c r="F43" s="65">
        <v>0.4</v>
      </c>
      <c r="G43" s="66">
        <v>24.06</v>
      </c>
      <c r="H43" s="66">
        <v>9.6199999999999992</v>
      </c>
    </row>
    <row r="44" spans="1:8" s="61" customFormat="1" ht="25.5" x14ac:dyDescent="0.25">
      <c r="A44" s="59"/>
      <c r="B44" s="59"/>
      <c r="C44" s="59"/>
      <c r="D44" s="59"/>
      <c r="E44" s="59" t="s">
        <v>347</v>
      </c>
      <c r="F44" s="60">
        <v>0</v>
      </c>
      <c r="G44" s="59" t="s">
        <v>348</v>
      </c>
      <c r="H44" s="60">
        <v>6.07</v>
      </c>
    </row>
    <row r="45" spans="1:8" s="61" customFormat="1" x14ac:dyDescent="0.25">
      <c r="A45" s="59"/>
      <c r="B45" s="59"/>
      <c r="C45" s="59"/>
      <c r="D45" s="59"/>
      <c r="E45" s="59"/>
      <c r="F45" s="750" t="s">
        <v>354</v>
      </c>
      <c r="G45" s="750"/>
      <c r="H45" s="60">
        <v>9.6199999999999992</v>
      </c>
    </row>
    <row r="46" spans="1:8" ht="15.75" thickBot="1" x14ac:dyDescent="0.3"/>
    <row r="47" spans="1:8" s="61" customFormat="1" ht="15.75" thickTop="1" x14ac:dyDescent="0.25">
      <c r="A47" s="45"/>
      <c r="B47" s="45"/>
      <c r="C47" s="45"/>
      <c r="D47" s="45"/>
      <c r="E47" s="45"/>
      <c r="F47" s="45"/>
      <c r="G47" s="45"/>
      <c r="H47" s="45"/>
    </row>
    <row r="48" spans="1:8" s="61" customFormat="1" ht="30" x14ac:dyDescent="0.25">
      <c r="A48" s="46"/>
      <c r="B48" s="47" t="s">
        <v>317</v>
      </c>
      <c r="C48" s="46" t="s">
        <v>333</v>
      </c>
      <c r="D48" s="46" t="s">
        <v>334</v>
      </c>
      <c r="E48" s="48" t="s">
        <v>335</v>
      </c>
      <c r="F48" s="47" t="s">
        <v>336</v>
      </c>
      <c r="G48" s="47" t="s">
        <v>337</v>
      </c>
      <c r="H48" s="47" t="s">
        <v>338</v>
      </c>
    </row>
    <row r="49" spans="1:8" s="61" customFormat="1" ht="25.5" x14ac:dyDescent="0.25">
      <c r="A49" s="49" t="s">
        <v>339</v>
      </c>
      <c r="B49" s="50" t="s">
        <v>355</v>
      </c>
      <c r="C49" s="49" t="s">
        <v>16</v>
      </c>
      <c r="D49" s="49" t="s">
        <v>356</v>
      </c>
      <c r="E49" s="51" t="s">
        <v>27</v>
      </c>
      <c r="F49" s="52">
        <v>1</v>
      </c>
      <c r="G49" s="53">
        <v>4.55</v>
      </c>
      <c r="H49" s="53">
        <v>4.55</v>
      </c>
    </row>
    <row r="50" spans="1:8" s="61" customFormat="1" ht="25.5" x14ac:dyDescent="0.25">
      <c r="A50" s="62" t="s">
        <v>352</v>
      </c>
      <c r="B50" s="63" t="s">
        <v>357</v>
      </c>
      <c r="C50" s="62" t="s">
        <v>16</v>
      </c>
      <c r="D50" s="62" t="s">
        <v>358</v>
      </c>
      <c r="E50" s="64" t="s">
        <v>23</v>
      </c>
      <c r="F50" s="65">
        <v>6.6600000000000006E-2</v>
      </c>
      <c r="G50" s="66">
        <v>33.909999999999997</v>
      </c>
      <c r="H50" s="66">
        <v>2.25</v>
      </c>
    </row>
    <row r="51" spans="1:8" s="61" customFormat="1" ht="25.5" x14ac:dyDescent="0.25">
      <c r="A51" s="62" t="s">
        <v>352</v>
      </c>
      <c r="B51" s="63" t="s">
        <v>353</v>
      </c>
      <c r="C51" s="62" t="s">
        <v>16</v>
      </c>
      <c r="D51" s="62" t="s">
        <v>22</v>
      </c>
      <c r="E51" s="64" t="s">
        <v>23</v>
      </c>
      <c r="F51" s="65">
        <v>2.2200000000000001E-2</v>
      </c>
      <c r="G51" s="66">
        <v>24.06</v>
      </c>
      <c r="H51" s="66">
        <v>0.53</v>
      </c>
    </row>
    <row r="52" spans="1:8" s="61" customFormat="1" ht="25.5" x14ac:dyDescent="0.25">
      <c r="A52" s="54" t="s">
        <v>343</v>
      </c>
      <c r="B52" s="55" t="s">
        <v>359</v>
      </c>
      <c r="C52" s="54" t="s">
        <v>16</v>
      </c>
      <c r="D52" s="54" t="s">
        <v>360</v>
      </c>
      <c r="E52" s="56" t="s">
        <v>361</v>
      </c>
      <c r="F52" s="57">
        <v>0.1666</v>
      </c>
      <c r="G52" s="58">
        <v>10.63</v>
      </c>
      <c r="H52" s="58">
        <v>1.77</v>
      </c>
    </row>
    <row r="53" spans="1:8" s="61" customFormat="1" ht="25.5" x14ac:dyDescent="0.25">
      <c r="A53" s="59"/>
      <c r="B53" s="59"/>
      <c r="C53" s="59"/>
      <c r="D53" s="59"/>
      <c r="E53" s="59" t="s">
        <v>347</v>
      </c>
      <c r="F53" s="60">
        <v>0</v>
      </c>
      <c r="G53" s="59" t="s">
        <v>348</v>
      </c>
      <c r="H53" s="60">
        <v>1.87</v>
      </c>
    </row>
    <row r="54" spans="1:8" s="61" customFormat="1" ht="15.75" thickBot="1" x14ac:dyDescent="0.3">
      <c r="A54" s="59"/>
      <c r="B54" s="59"/>
      <c r="C54" s="59"/>
      <c r="D54" s="59"/>
      <c r="E54" s="59"/>
      <c r="F54" s="750" t="s">
        <v>354</v>
      </c>
      <c r="G54" s="750"/>
      <c r="H54" s="60">
        <v>4.55</v>
      </c>
    </row>
    <row r="55" spans="1:8" s="61" customFormat="1" ht="15.75" thickTop="1" x14ac:dyDescent="0.25">
      <c r="A55" s="45"/>
      <c r="B55" s="45"/>
      <c r="C55" s="45"/>
      <c r="D55" s="45"/>
      <c r="E55" s="45"/>
      <c r="F55" s="45"/>
      <c r="G55" s="45"/>
      <c r="H55" s="45"/>
    </row>
    <row r="56" spans="1:8" s="61" customFormat="1" ht="30" x14ac:dyDescent="0.25">
      <c r="A56" s="46"/>
      <c r="B56" s="47" t="s">
        <v>317</v>
      </c>
      <c r="C56" s="46" t="s">
        <v>333</v>
      </c>
      <c r="D56" s="46" t="s">
        <v>334</v>
      </c>
      <c r="E56" s="48" t="s">
        <v>335</v>
      </c>
      <c r="F56" s="47" t="s">
        <v>336</v>
      </c>
      <c r="G56" s="47" t="s">
        <v>337</v>
      </c>
      <c r="H56" s="47" t="s">
        <v>338</v>
      </c>
    </row>
    <row r="57" spans="1:8" s="61" customFormat="1" ht="38.25" x14ac:dyDescent="0.25">
      <c r="A57" s="49" t="s">
        <v>339</v>
      </c>
      <c r="B57" s="50" t="s">
        <v>362</v>
      </c>
      <c r="C57" s="49" t="s">
        <v>341</v>
      </c>
      <c r="D57" s="49" t="s">
        <v>363</v>
      </c>
      <c r="E57" s="51" t="s">
        <v>27</v>
      </c>
      <c r="F57" s="52">
        <v>1</v>
      </c>
      <c r="G57" s="53">
        <v>25.67</v>
      </c>
      <c r="H57" s="53">
        <v>25.67</v>
      </c>
    </row>
    <row r="58" spans="1:8" s="61" customFormat="1" ht="25.5" x14ac:dyDescent="0.25">
      <c r="A58" s="62" t="s">
        <v>352</v>
      </c>
      <c r="B58" s="63" t="s">
        <v>357</v>
      </c>
      <c r="C58" s="62" t="s">
        <v>16</v>
      </c>
      <c r="D58" s="62" t="s">
        <v>358</v>
      </c>
      <c r="E58" s="64" t="s">
        <v>23</v>
      </c>
      <c r="F58" s="65">
        <v>0.35</v>
      </c>
      <c r="G58" s="66">
        <v>33.909999999999997</v>
      </c>
      <c r="H58" s="66">
        <v>11.86</v>
      </c>
    </row>
    <row r="59" spans="1:8" s="61" customFormat="1" ht="25.5" x14ac:dyDescent="0.25">
      <c r="A59" s="62" t="s">
        <v>352</v>
      </c>
      <c r="B59" s="63" t="s">
        <v>353</v>
      </c>
      <c r="C59" s="62" t="s">
        <v>16</v>
      </c>
      <c r="D59" s="62" t="s">
        <v>22</v>
      </c>
      <c r="E59" s="64" t="s">
        <v>23</v>
      </c>
      <c r="F59" s="65">
        <v>0.25</v>
      </c>
      <c r="G59" s="66">
        <v>24.06</v>
      </c>
      <c r="H59" s="66">
        <v>6.01</v>
      </c>
    </row>
    <row r="60" spans="1:8" s="61" customFormat="1" ht="38.25" x14ac:dyDescent="0.25">
      <c r="A60" s="54" t="s">
        <v>343</v>
      </c>
      <c r="B60" s="55" t="s">
        <v>364</v>
      </c>
      <c r="C60" s="54" t="s">
        <v>12</v>
      </c>
      <c r="D60" s="54" t="s">
        <v>365</v>
      </c>
      <c r="E60" s="56" t="s">
        <v>346</v>
      </c>
      <c r="F60" s="57">
        <v>0.5</v>
      </c>
      <c r="G60" s="58">
        <v>0.89</v>
      </c>
      <c r="H60" s="58">
        <v>0.44</v>
      </c>
    </row>
    <row r="61" spans="1:8" s="61" customFormat="1" ht="38.25" x14ac:dyDescent="0.25">
      <c r="A61" s="54" t="s">
        <v>343</v>
      </c>
      <c r="B61" s="55" t="s">
        <v>366</v>
      </c>
      <c r="C61" s="54" t="s">
        <v>12</v>
      </c>
      <c r="D61" s="54" t="s">
        <v>367</v>
      </c>
      <c r="E61" s="56" t="s">
        <v>322</v>
      </c>
      <c r="F61" s="57">
        <v>1.55</v>
      </c>
      <c r="G61" s="58">
        <v>4.75</v>
      </c>
      <c r="H61" s="58">
        <v>7.36</v>
      </c>
    </row>
    <row r="62" spans="1:8" s="61" customFormat="1" ht="25.5" x14ac:dyDescent="0.25">
      <c r="A62" s="59"/>
      <c r="B62" s="59"/>
      <c r="C62" s="59"/>
      <c r="D62" s="59"/>
      <c r="E62" s="59" t="s">
        <v>347</v>
      </c>
      <c r="F62" s="60">
        <v>0</v>
      </c>
      <c r="G62" s="59" t="s">
        <v>348</v>
      </c>
      <c r="H62" s="60">
        <v>11.88</v>
      </c>
    </row>
    <row r="63" spans="1:8" s="61" customFormat="1" ht="15.75" thickBot="1" x14ac:dyDescent="0.3">
      <c r="A63" s="59"/>
      <c r="B63" s="59"/>
      <c r="C63" s="59"/>
      <c r="D63" s="59"/>
      <c r="E63" s="59"/>
      <c r="F63" s="750" t="s">
        <v>354</v>
      </c>
      <c r="G63" s="750"/>
      <c r="H63" s="67">
        <v>25.67</v>
      </c>
    </row>
    <row r="64" spans="1:8" s="61" customFormat="1" ht="15.75" thickTop="1" x14ac:dyDescent="0.25">
      <c r="A64" s="45"/>
      <c r="B64" s="45"/>
      <c r="C64" s="45"/>
      <c r="D64" s="45"/>
      <c r="E64" s="45"/>
      <c r="F64" s="45"/>
      <c r="G64" s="45"/>
      <c r="H64" s="45"/>
    </row>
    <row r="65" spans="1:8" s="61" customFormat="1" ht="30" x14ac:dyDescent="0.25">
      <c r="A65" s="46"/>
      <c r="B65" s="47" t="s">
        <v>317</v>
      </c>
      <c r="C65" s="46" t="s">
        <v>333</v>
      </c>
      <c r="D65" s="46" t="s">
        <v>334</v>
      </c>
      <c r="E65" s="48" t="s">
        <v>335</v>
      </c>
      <c r="F65" s="47" t="s">
        <v>336</v>
      </c>
      <c r="G65" s="47" t="s">
        <v>337</v>
      </c>
      <c r="H65" s="47" t="s">
        <v>338</v>
      </c>
    </row>
    <row r="66" spans="1:8" s="61" customFormat="1" ht="25.5" x14ac:dyDescent="0.25">
      <c r="A66" s="49" t="s">
        <v>339</v>
      </c>
      <c r="B66" s="50" t="s">
        <v>368</v>
      </c>
      <c r="C66" s="49" t="s">
        <v>16</v>
      </c>
      <c r="D66" s="49" t="s">
        <v>369</v>
      </c>
      <c r="E66" s="51" t="s">
        <v>27</v>
      </c>
      <c r="F66" s="52">
        <v>1</v>
      </c>
      <c r="G66" s="53">
        <v>13.99</v>
      </c>
      <c r="H66" s="53">
        <v>13.99</v>
      </c>
    </row>
    <row r="67" spans="1:8" s="61" customFormat="1" ht="25.5" x14ac:dyDescent="0.25">
      <c r="A67" s="62" t="s">
        <v>352</v>
      </c>
      <c r="B67" s="63" t="s">
        <v>357</v>
      </c>
      <c r="C67" s="62" t="s">
        <v>16</v>
      </c>
      <c r="D67" s="62" t="s">
        <v>358</v>
      </c>
      <c r="E67" s="64" t="s">
        <v>23</v>
      </c>
      <c r="F67" s="65">
        <v>0.16309999999999999</v>
      </c>
      <c r="G67" s="66">
        <v>33.909999999999997</v>
      </c>
      <c r="H67" s="66">
        <v>5.53</v>
      </c>
    </row>
    <row r="68" spans="1:8" s="61" customFormat="1" ht="25.5" x14ac:dyDescent="0.25">
      <c r="A68" s="62" t="s">
        <v>352</v>
      </c>
      <c r="B68" s="63" t="s">
        <v>353</v>
      </c>
      <c r="C68" s="62" t="s">
        <v>16</v>
      </c>
      <c r="D68" s="62" t="s">
        <v>22</v>
      </c>
      <c r="E68" s="64" t="s">
        <v>23</v>
      </c>
      <c r="F68" s="65">
        <v>5.4399999999999997E-2</v>
      </c>
      <c r="G68" s="66">
        <v>24.06</v>
      </c>
      <c r="H68" s="66">
        <v>1.3</v>
      </c>
    </row>
    <row r="69" spans="1:8" s="61" customFormat="1" x14ac:dyDescent="0.25">
      <c r="A69" s="54" t="s">
        <v>343</v>
      </c>
      <c r="B69" s="55" t="s">
        <v>370</v>
      </c>
      <c r="C69" s="54" t="s">
        <v>16</v>
      </c>
      <c r="D69" s="54" t="s">
        <v>371</v>
      </c>
      <c r="E69" s="56" t="s">
        <v>361</v>
      </c>
      <c r="F69" s="57">
        <v>0.22850000000000001</v>
      </c>
      <c r="G69" s="58">
        <v>31.36</v>
      </c>
      <c r="H69" s="58">
        <v>7.16</v>
      </c>
    </row>
    <row r="70" spans="1:8" s="61" customFormat="1" ht="25.5" x14ac:dyDescent="0.25">
      <c r="A70" s="59"/>
      <c r="B70" s="59"/>
      <c r="C70" s="59"/>
      <c r="D70" s="59"/>
      <c r="E70" s="59" t="s">
        <v>347</v>
      </c>
      <c r="F70" s="60">
        <v>0</v>
      </c>
      <c r="G70" s="59" t="s">
        <v>348</v>
      </c>
      <c r="H70" s="60">
        <v>4.59</v>
      </c>
    </row>
    <row r="71" spans="1:8" s="61" customFormat="1" x14ac:dyDescent="0.25">
      <c r="A71" s="59"/>
      <c r="B71" s="59"/>
      <c r="C71" s="59"/>
      <c r="D71" s="59"/>
      <c r="E71" s="59"/>
      <c r="F71" s="750" t="s">
        <v>354</v>
      </c>
      <c r="G71" s="750"/>
      <c r="H71" s="60">
        <v>13.99</v>
      </c>
    </row>
    <row r="72" spans="1:8" ht="15.75" thickBot="1" x14ac:dyDescent="0.3"/>
    <row r="73" spans="1:8" s="61" customFormat="1" ht="15.75" thickTop="1" x14ac:dyDescent="0.25">
      <c r="A73" s="45"/>
      <c r="B73" s="45"/>
      <c r="C73" s="45"/>
      <c r="D73" s="45"/>
      <c r="E73" s="45"/>
      <c r="F73" s="45"/>
      <c r="G73" s="45"/>
      <c r="H73" s="45"/>
    </row>
    <row r="74" spans="1:8" s="61" customFormat="1" ht="30" x14ac:dyDescent="0.25">
      <c r="A74" s="46"/>
      <c r="B74" s="47" t="s">
        <v>317</v>
      </c>
      <c r="C74" s="46" t="s">
        <v>333</v>
      </c>
      <c r="D74" s="46" t="s">
        <v>334</v>
      </c>
      <c r="E74" s="48" t="s">
        <v>335</v>
      </c>
      <c r="F74" s="47" t="s">
        <v>336</v>
      </c>
      <c r="G74" s="47" t="s">
        <v>337</v>
      </c>
      <c r="H74" s="47" t="s">
        <v>338</v>
      </c>
    </row>
    <row r="75" spans="1:8" s="61" customFormat="1" ht="38.25" x14ac:dyDescent="0.25">
      <c r="A75" s="49" t="s">
        <v>339</v>
      </c>
      <c r="B75" s="50" t="s">
        <v>372</v>
      </c>
      <c r="C75" s="49" t="s">
        <v>341</v>
      </c>
      <c r="D75" s="49" t="s">
        <v>373</v>
      </c>
      <c r="E75" s="51" t="s">
        <v>27</v>
      </c>
      <c r="F75" s="52">
        <v>1</v>
      </c>
      <c r="G75" s="53">
        <v>26.18</v>
      </c>
      <c r="H75" s="53">
        <v>26.18</v>
      </c>
    </row>
    <row r="76" spans="1:8" s="61" customFormat="1" ht="25.5" x14ac:dyDescent="0.25">
      <c r="A76" s="62" t="s">
        <v>352</v>
      </c>
      <c r="B76" s="63" t="s">
        <v>357</v>
      </c>
      <c r="C76" s="62" t="s">
        <v>16</v>
      </c>
      <c r="D76" s="62" t="s">
        <v>358</v>
      </c>
      <c r="E76" s="64" t="s">
        <v>23</v>
      </c>
      <c r="F76" s="65">
        <v>0.35</v>
      </c>
      <c r="G76" s="66">
        <v>33.909999999999997</v>
      </c>
      <c r="H76" s="66">
        <v>11.86</v>
      </c>
    </row>
    <row r="77" spans="1:8" s="61" customFormat="1" ht="25.5" x14ac:dyDescent="0.25">
      <c r="A77" s="62" t="s">
        <v>352</v>
      </c>
      <c r="B77" s="63" t="s">
        <v>353</v>
      </c>
      <c r="C77" s="62" t="s">
        <v>16</v>
      </c>
      <c r="D77" s="62" t="s">
        <v>22</v>
      </c>
      <c r="E77" s="64" t="s">
        <v>23</v>
      </c>
      <c r="F77" s="65">
        <v>0.15</v>
      </c>
      <c r="G77" s="66">
        <v>24.06</v>
      </c>
      <c r="H77" s="66">
        <v>3.6</v>
      </c>
    </row>
    <row r="78" spans="1:8" s="61" customFormat="1" ht="38.25" x14ac:dyDescent="0.25">
      <c r="A78" s="54" t="s">
        <v>343</v>
      </c>
      <c r="B78" s="55" t="s">
        <v>364</v>
      </c>
      <c r="C78" s="54" t="s">
        <v>12</v>
      </c>
      <c r="D78" s="54" t="s">
        <v>365</v>
      </c>
      <c r="E78" s="56" t="s">
        <v>346</v>
      </c>
      <c r="F78" s="57">
        <v>1</v>
      </c>
      <c r="G78" s="58">
        <v>0.89</v>
      </c>
      <c r="H78" s="58">
        <v>0.89</v>
      </c>
    </row>
    <row r="79" spans="1:8" s="61" customFormat="1" x14ac:dyDescent="0.25">
      <c r="A79" s="54" t="s">
        <v>343</v>
      </c>
      <c r="B79" s="55" t="s">
        <v>374</v>
      </c>
      <c r="C79" s="54" t="s">
        <v>12</v>
      </c>
      <c r="D79" s="54" t="s">
        <v>375</v>
      </c>
      <c r="E79" s="56" t="s">
        <v>376</v>
      </c>
      <c r="F79" s="57">
        <v>0.18</v>
      </c>
      <c r="G79" s="58">
        <v>54.64</v>
      </c>
      <c r="H79" s="58">
        <v>9.83</v>
      </c>
    </row>
    <row r="80" spans="1:8" s="61" customFormat="1" ht="25.5" x14ac:dyDescent="0.25">
      <c r="A80" s="59"/>
      <c r="B80" s="59"/>
      <c r="C80" s="59"/>
      <c r="D80" s="59"/>
      <c r="E80" s="59" t="s">
        <v>347</v>
      </c>
      <c r="F80" s="60">
        <v>0</v>
      </c>
      <c r="G80" s="59" t="s">
        <v>348</v>
      </c>
      <c r="H80" s="60">
        <v>10.36</v>
      </c>
    </row>
    <row r="81" spans="1:8" s="61" customFormat="1" ht="15.75" thickBot="1" x14ac:dyDescent="0.3">
      <c r="A81" s="59"/>
      <c r="B81" s="59"/>
      <c r="C81" s="59"/>
      <c r="D81" s="59"/>
      <c r="E81" s="59"/>
      <c r="F81" s="755" t="s">
        <v>354</v>
      </c>
      <c r="G81" s="755"/>
      <c r="H81" s="60">
        <v>26.18</v>
      </c>
    </row>
    <row r="82" spans="1:8" s="61" customFormat="1" ht="15.75" thickTop="1" x14ac:dyDescent="0.25">
      <c r="A82" s="45"/>
      <c r="B82" s="45"/>
      <c r="C82" s="45"/>
      <c r="D82" s="45"/>
      <c r="E82" s="45"/>
      <c r="F82" s="45"/>
      <c r="G82" s="45"/>
      <c r="H82" s="45"/>
    </row>
    <row r="83" spans="1:8" s="61" customFormat="1" ht="30" x14ac:dyDescent="0.25">
      <c r="A83" s="46"/>
      <c r="B83" s="47" t="s">
        <v>317</v>
      </c>
      <c r="C83" s="46" t="s">
        <v>333</v>
      </c>
      <c r="D83" s="46" t="s">
        <v>334</v>
      </c>
      <c r="E83" s="48" t="s">
        <v>335</v>
      </c>
      <c r="F83" s="47" t="s">
        <v>336</v>
      </c>
      <c r="G83" s="47" t="s">
        <v>337</v>
      </c>
      <c r="H83" s="47" t="s">
        <v>338</v>
      </c>
    </row>
    <row r="84" spans="1:8" s="61" customFormat="1" ht="38.25" x14ac:dyDescent="0.25">
      <c r="A84" s="49" t="s">
        <v>339</v>
      </c>
      <c r="B84" s="50" t="s">
        <v>377</v>
      </c>
      <c r="C84" s="49" t="s">
        <v>341</v>
      </c>
      <c r="D84" s="49" t="s">
        <v>378</v>
      </c>
      <c r="E84" s="51" t="s">
        <v>27</v>
      </c>
      <c r="F84" s="52">
        <v>1</v>
      </c>
      <c r="G84" s="53">
        <v>20.54</v>
      </c>
      <c r="H84" s="53">
        <v>20.54</v>
      </c>
    </row>
    <row r="85" spans="1:8" s="61" customFormat="1" ht="25.5" x14ac:dyDescent="0.25">
      <c r="A85" s="62" t="s">
        <v>352</v>
      </c>
      <c r="B85" s="63" t="s">
        <v>357</v>
      </c>
      <c r="C85" s="62" t="s">
        <v>16</v>
      </c>
      <c r="D85" s="62" t="s">
        <v>358</v>
      </c>
      <c r="E85" s="64" t="s">
        <v>23</v>
      </c>
      <c r="F85" s="65">
        <v>0.35</v>
      </c>
      <c r="G85" s="66">
        <v>33.909999999999997</v>
      </c>
      <c r="H85" s="66">
        <v>11.86</v>
      </c>
    </row>
    <row r="86" spans="1:8" s="61" customFormat="1" ht="25.5" x14ac:dyDescent="0.25">
      <c r="A86" s="62" t="s">
        <v>352</v>
      </c>
      <c r="B86" s="63" t="s">
        <v>353</v>
      </c>
      <c r="C86" s="62" t="s">
        <v>16</v>
      </c>
      <c r="D86" s="62" t="s">
        <v>22</v>
      </c>
      <c r="E86" s="64" t="s">
        <v>23</v>
      </c>
      <c r="F86" s="65">
        <v>0.25</v>
      </c>
      <c r="G86" s="66">
        <v>24.06</v>
      </c>
      <c r="H86" s="66">
        <v>6.01</v>
      </c>
    </row>
    <row r="87" spans="1:8" s="61" customFormat="1" ht="38.25" x14ac:dyDescent="0.25">
      <c r="A87" s="54" t="s">
        <v>343</v>
      </c>
      <c r="B87" s="55" t="s">
        <v>364</v>
      </c>
      <c r="C87" s="54" t="s">
        <v>12</v>
      </c>
      <c r="D87" s="54" t="s">
        <v>365</v>
      </c>
      <c r="E87" s="56" t="s">
        <v>346</v>
      </c>
      <c r="F87" s="57">
        <v>0.3</v>
      </c>
      <c r="G87" s="58">
        <v>0.89</v>
      </c>
      <c r="H87" s="58">
        <v>0.26</v>
      </c>
    </row>
    <row r="88" spans="1:8" s="61" customFormat="1" x14ac:dyDescent="0.25">
      <c r="A88" s="54" t="s">
        <v>343</v>
      </c>
      <c r="B88" s="55" t="s">
        <v>379</v>
      </c>
      <c r="C88" s="54" t="s">
        <v>12</v>
      </c>
      <c r="D88" s="54" t="s">
        <v>380</v>
      </c>
      <c r="E88" s="56" t="s">
        <v>376</v>
      </c>
      <c r="F88" s="57">
        <v>0.36</v>
      </c>
      <c r="G88" s="58">
        <v>6.72</v>
      </c>
      <c r="H88" s="58">
        <v>2.41</v>
      </c>
    </row>
    <row r="89" spans="1:8" s="61" customFormat="1" ht="25.5" x14ac:dyDescent="0.25">
      <c r="A89" s="59"/>
      <c r="B89" s="59"/>
      <c r="C89" s="59"/>
      <c r="D89" s="59"/>
      <c r="E89" s="59" t="s">
        <v>347</v>
      </c>
      <c r="F89" s="60">
        <v>0</v>
      </c>
      <c r="G89" s="59" t="s">
        <v>348</v>
      </c>
      <c r="H89" s="60">
        <v>11.88</v>
      </c>
    </row>
    <row r="90" spans="1:8" s="61" customFormat="1" x14ac:dyDescent="0.25">
      <c r="A90" s="59"/>
      <c r="B90" s="59"/>
      <c r="C90" s="59"/>
      <c r="D90" s="59"/>
      <c r="E90" s="59"/>
      <c r="F90" s="750" t="s">
        <v>354</v>
      </c>
      <c r="G90" s="750"/>
      <c r="H90" s="60">
        <v>20.54</v>
      </c>
    </row>
    <row r="93" spans="1:8" ht="30" x14ac:dyDescent="0.25">
      <c r="A93" s="46"/>
      <c r="B93" s="47" t="s">
        <v>317</v>
      </c>
      <c r="C93" s="46" t="s">
        <v>333</v>
      </c>
      <c r="D93" s="46" t="s">
        <v>334</v>
      </c>
      <c r="E93" s="48" t="s">
        <v>335</v>
      </c>
      <c r="F93" s="47" t="s">
        <v>336</v>
      </c>
      <c r="G93" s="47" t="s">
        <v>337</v>
      </c>
      <c r="H93" s="47" t="s">
        <v>338</v>
      </c>
    </row>
    <row r="94" spans="1:8" ht="37.5" customHeight="1" x14ac:dyDescent="0.25">
      <c r="A94" s="70"/>
      <c r="B94" s="70"/>
      <c r="C94" s="75" t="s">
        <v>215</v>
      </c>
      <c r="D94" s="71" t="s">
        <v>394</v>
      </c>
      <c r="E94" s="70" t="s">
        <v>14</v>
      </c>
      <c r="F94" s="70">
        <v>1</v>
      </c>
      <c r="G94" s="70"/>
      <c r="H94" s="70"/>
    </row>
    <row r="95" spans="1:8" x14ac:dyDescent="0.25">
      <c r="A95" s="72"/>
      <c r="B95" s="72">
        <v>88316</v>
      </c>
      <c r="C95" s="72" t="s">
        <v>16</v>
      </c>
      <c r="D95" s="69" t="s">
        <v>22</v>
      </c>
      <c r="E95" s="72" t="s">
        <v>23</v>
      </c>
      <c r="F95" s="72">
        <v>1.619</v>
      </c>
      <c r="G95" s="72">
        <v>24.37</v>
      </c>
      <c r="H95" s="72"/>
    </row>
    <row r="96" spans="1:8" x14ac:dyDescent="0.25">
      <c r="A96" s="72"/>
      <c r="B96" s="72">
        <v>88325</v>
      </c>
      <c r="C96" s="72" t="s">
        <v>16</v>
      </c>
      <c r="D96" s="69" t="s">
        <v>381</v>
      </c>
      <c r="E96" s="72" t="s">
        <v>23</v>
      </c>
      <c r="F96" s="72">
        <v>1.6659999999999999</v>
      </c>
      <c r="G96" s="72">
        <v>25.17</v>
      </c>
      <c r="H96" s="72"/>
    </row>
    <row r="97" spans="1:10" ht="39" x14ac:dyDescent="0.25">
      <c r="A97" s="72"/>
      <c r="B97" s="72" t="s">
        <v>387</v>
      </c>
      <c r="C97" s="72"/>
      <c r="D97" s="73" t="s">
        <v>382</v>
      </c>
      <c r="E97" s="72" t="s">
        <v>83</v>
      </c>
      <c r="F97" s="72">
        <v>2.1960000000000002</v>
      </c>
      <c r="G97" s="72">
        <v>0.2</v>
      </c>
      <c r="H97" s="72"/>
    </row>
    <row r="98" spans="1:10" ht="39" x14ac:dyDescent="0.25">
      <c r="A98" s="72"/>
      <c r="B98" s="72" t="s">
        <v>388</v>
      </c>
      <c r="C98" s="72"/>
      <c r="D98" s="73" t="s">
        <v>383</v>
      </c>
      <c r="E98" s="72" t="s">
        <v>76</v>
      </c>
      <c r="F98" s="72">
        <v>2.992</v>
      </c>
      <c r="G98" s="74">
        <v>2.74</v>
      </c>
      <c r="H98" s="72"/>
    </row>
    <row r="99" spans="1:10" x14ac:dyDescent="0.25">
      <c r="A99" s="72"/>
      <c r="B99" s="72" t="s">
        <v>389</v>
      </c>
      <c r="C99" s="72"/>
      <c r="D99" s="73" t="s">
        <v>384</v>
      </c>
      <c r="E99" s="72" t="s">
        <v>149</v>
      </c>
      <c r="F99" s="72">
        <v>0.96399999999999997</v>
      </c>
      <c r="G99" s="72">
        <v>56.69</v>
      </c>
      <c r="H99" s="72"/>
    </row>
    <row r="100" spans="1:10" ht="26.25" x14ac:dyDescent="0.25">
      <c r="A100" s="72"/>
      <c r="B100" s="72" t="s">
        <v>390</v>
      </c>
      <c r="C100" s="72"/>
      <c r="D100" s="73" t="s">
        <v>385</v>
      </c>
      <c r="E100" s="72" t="s">
        <v>76</v>
      </c>
      <c r="F100" s="72">
        <v>3.4159999999999999</v>
      </c>
      <c r="G100" s="72">
        <v>17</v>
      </c>
      <c r="H100" s="72"/>
    </row>
    <row r="101" spans="1:10" ht="39" x14ac:dyDescent="0.25">
      <c r="A101" s="72"/>
      <c r="B101" s="72" t="s">
        <v>391</v>
      </c>
      <c r="C101" s="72"/>
      <c r="D101" s="73" t="s">
        <v>386</v>
      </c>
      <c r="E101" s="72" t="s">
        <v>14</v>
      </c>
      <c r="F101" s="72">
        <v>1</v>
      </c>
      <c r="G101" s="72">
        <v>1053.25</v>
      </c>
      <c r="H101" s="72"/>
    </row>
    <row r="102" spans="1:10" ht="39" x14ac:dyDescent="0.25">
      <c r="A102" s="72"/>
      <c r="B102" s="72"/>
      <c r="C102" s="72"/>
      <c r="D102" s="73" t="s">
        <v>392</v>
      </c>
      <c r="E102" s="72" t="s">
        <v>14</v>
      </c>
      <c r="F102" s="72">
        <v>1</v>
      </c>
      <c r="G102" s="72"/>
      <c r="H102" s="72"/>
    </row>
    <row r="103" spans="1:10" x14ac:dyDescent="0.25">
      <c r="D103" s="68"/>
    </row>
    <row r="104" spans="1:10" ht="15.75" thickBot="1" x14ac:dyDescent="0.3"/>
    <row r="105" spans="1:10" ht="15.75" thickTop="1" x14ac:dyDescent="0.25">
      <c r="A105" s="566"/>
      <c r="B105" s="566"/>
      <c r="C105" s="566"/>
      <c r="D105" s="566"/>
      <c r="E105" s="566"/>
      <c r="F105" s="566"/>
      <c r="G105" s="566"/>
      <c r="H105" s="566"/>
      <c r="I105" s="566"/>
      <c r="J105" s="566"/>
    </row>
    <row r="106" spans="1:10" ht="30" x14ac:dyDescent="0.25">
      <c r="A106" s="81" t="s">
        <v>635</v>
      </c>
      <c r="B106" s="82" t="s">
        <v>317</v>
      </c>
      <c r="C106" s="81" t="s">
        <v>333</v>
      </c>
      <c r="D106" s="81" t="s">
        <v>334</v>
      </c>
      <c r="E106" s="746" t="s">
        <v>636</v>
      </c>
      <c r="F106" s="746"/>
      <c r="G106" s="83" t="s">
        <v>335</v>
      </c>
      <c r="H106" s="82" t="s">
        <v>336</v>
      </c>
      <c r="I106" s="82" t="s">
        <v>337</v>
      </c>
      <c r="J106" s="82" t="s">
        <v>338</v>
      </c>
    </row>
    <row r="107" spans="1:10" ht="38.25" x14ac:dyDescent="0.25">
      <c r="A107" s="84" t="s">
        <v>339</v>
      </c>
      <c r="B107" s="85" t="s">
        <v>637</v>
      </c>
      <c r="C107" s="84" t="s">
        <v>341</v>
      </c>
      <c r="D107" s="84" t="s">
        <v>638</v>
      </c>
      <c r="E107" s="747">
        <v>15</v>
      </c>
      <c r="F107" s="747"/>
      <c r="G107" s="86" t="s">
        <v>27</v>
      </c>
      <c r="H107" s="87">
        <v>1</v>
      </c>
      <c r="I107" s="88">
        <v>87</v>
      </c>
      <c r="J107" s="88">
        <v>87</v>
      </c>
    </row>
    <row r="108" spans="1:10" ht="25.5" x14ac:dyDescent="0.25">
      <c r="A108" s="567" t="s">
        <v>352</v>
      </c>
      <c r="B108" s="568" t="s">
        <v>639</v>
      </c>
      <c r="C108" s="567" t="s">
        <v>16</v>
      </c>
      <c r="D108" s="567" t="s">
        <v>640</v>
      </c>
      <c r="E108" s="748" t="s">
        <v>641</v>
      </c>
      <c r="F108" s="748"/>
      <c r="G108" s="569" t="s">
        <v>23</v>
      </c>
      <c r="H108" s="570">
        <v>0.7</v>
      </c>
      <c r="I108" s="571">
        <v>33.520000000000003</v>
      </c>
      <c r="J108" s="571">
        <v>23.46</v>
      </c>
    </row>
    <row r="109" spans="1:10" ht="25.5" x14ac:dyDescent="0.25">
      <c r="A109" s="567" t="s">
        <v>352</v>
      </c>
      <c r="B109" s="568" t="s">
        <v>353</v>
      </c>
      <c r="C109" s="567" t="s">
        <v>16</v>
      </c>
      <c r="D109" s="567" t="s">
        <v>22</v>
      </c>
      <c r="E109" s="748" t="s">
        <v>641</v>
      </c>
      <c r="F109" s="748"/>
      <c r="G109" s="569" t="s">
        <v>23</v>
      </c>
      <c r="H109" s="570">
        <v>0.7</v>
      </c>
      <c r="I109" s="571">
        <v>24.37</v>
      </c>
      <c r="J109" s="571">
        <v>17.05</v>
      </c>
    </row>
    <row r="110" spans="1:10" ht="38.25" x14ac:dyDescent="0.25">
      <c r="A110" s="89" t="s">
        <v>343</v>
      </c>
      <c r="B110" s="90" t="s">
        <v>642</v>
      </c>
      <c r="C110" s="89" t="s">
        <v>643</v>
      </c>
      <c r="D110" s="89" t="s">
        <v>644</v>
      </c>
      <c r="E110" s="745" t="s">
        <v>645</v>
      </c>
      <c r="F110" s="745"/>
      <c r="G110" s="91" t="s">
        <v>149</v>
      </c>
      <c r="H110" s="92">
        <v>3</v>
      </c>
      <c r="I110" s="93">
        <v>13.98</v>
      </c>
      <c r="J110" s="93">
        <v>41.94</v>
      </c>
    </row>
    <row r="111" spans="1:10" x14ac:dyDescent="0.25">
      <c r="A111" s="89" t="s">
        <v>343</v>
      </c>
      <c r="B111" s="90" t="s">
        <v>646</v>
      </c>
      <c r="C111" s="89" t="s">
        <v>643</v>
      </c>
      <c r="D111" s="89" t="s">
        <v>647</v>
      </c>
      <c r="E111" s="745" t="s">
        <v>648</v>
      </c>
      <c r="F111" s="745"/>
      <c r="G111" s="91" t="s">
        <v>27</v>
      </c>
      <c r="H111" s="92">
        <v>1.05</v>
      </c>
      <c r="I111" s="93">
        <v>4.34</v>
      </c>
      <c r="J111" s="93">
        <v>4.55</v>
      </c>
    </row>
    <row r="112" spans="1:10" ht="25.5" x14ac:dyDescent="0.25">
      <c r="A112" s="95"/>
      <c r="B112" s="95"/>
      <c r="C112" s="95"/>
      <c r="D112" s="95"/>
      <c r="E112" s="95" t="s">
        <v>649</v>
      </c>
      <c r="F112" s="94">
        <v>28.02</v>
      </c>
      <c r="G112" s="95" t="s">
        <v>347</v>
      </c>
      <c r="H112" s="94">
        <v>0</v>
      </c>
      <c r="I112" s="95" t="s">
        <v>348</v>
      </c>
      <c r="J112" s="94">
        <v>28.02</v>
      </c>
    </row>
    <row r="113" spans="1:10" ht="25.5" x14ac:dyDescent="0.25">
      <c r="A113" s="95"/>
      <c r="B113" s="95"/>
      <c r="C113" s="95"/>
      <c r="D113" s="95"/>
      <c r="E113" s="95" t="s">
        <v>650</v>
      </c>
      <c r="F113" s="94">
        <v>0</v>
      </c>
      <c r="G113" s="95"/>
      <c r="H113" s="744" t="s">
        <v>349</v>
      </c>
      <c r="I113" s="744"/>
      <c r="J113" s="94">
        <v>87</v>
      </c>
    </row>
    <row r="115" spans="1:10" ht="15.75" thickBot="1" x14ac:dyDescent="0.3"/>
    <row r="116" spans="1:10" ht="15.75" thickTop="1" x14ac:dyDescent="0.25">
      <c r="A116" s="566"/>
      <c r="B116" s="566"/>
      <c r="C116" s="566"/>
      <c r="D116" s="566"/>
      <c r="E116" s="566"/>
      <c r="F116" s="566"/>
      <c r="G116" s="566"/>
      <c r="H116" s="566"/>
      <c r="I116" s="566"/>
      <c r="J116" s="566"/>
    </row>
    <row r="117" spans="1:10" ht="30" x14ac:dyDescent="0.25">
      <c r="A117" s="81" t="s">
        <v>653</v>
      </c>
      <c r="B117" s="82" t="s">
        <v>317</v>
      </c>
      <c r="C117" s="81" t="s">
        <v>333</v>
      </c>
      <c r="D117" s="81" t="s">
        <v>334</v>
      </c>
      <c r="E117" s="746" t="s">
        <v>636</v>
      </c>
      <c r="F117" s="746"/>
      <c r="G117" s="83" t="s">
        <v>335</v>
      </c>
      <c r="H117" s="82" t="s">
        <v>336</v>
      </c>
      <c r="I117" s="82" t="s">
        <v>337</v>
      </c>
      <c r="J117" s="82" t="s">
        <v>338</v>
      </c>
    </row>
    <row r="118" spans="1:10" ht="63.75" x14ac:dyDescent="0.25">
      <c r="A118" s="84" t="s">
        <v>339</v>
      </c>
      <c r="B118" s="85" t="s">
        <v>654</v>
      </c>
      <c r="C118" s="84" t="s">
        <v>341</v>
      </c>
      <c r="D118" s="84" t="s">
        <v>655</v>
      </c>
      <c r="E118" s="747" t="s">
        <v>641</v>
      </c>
      <c r="F118" s="747"/>
      <c r="G118" s="86" t="s">
        <v>27</v>
      </c>
      <c r="H118" s="87">
        <v>1</v>
      </c>
      <c r="I118" s="88">
        <v>16.149999999999999</v>
      </c>
      <c r="J118" s="88">
        <v>16.149999999999999</v>
      </c>
    </row>
    <row r="119" spans="1:10" ht="76.5" x14ac:dyDescent="0.25">
      <c r="A119" s="567" t="s">
        <v>352</v>
      </c>
      <c r="B119" s="568" t="s">
        <v>656</v>
      </c>
      <c r="C119" s="567" t="s">
        <v>341</v>
      </c>
      <c r="D119" s="567" t="s">
        <v>657</v>
      </c>
      <c r="E119" s="748" t="s">
        <v>658</v>
      </c>
      <c r="F119" s="748"/>
      <c r="G119" s="569" t="s">
        <v>321</v>
      </c>
      <c r="H119" s="570">
        <v>0.01</v>
      </c>
      <c r="I119" s="571">
        <v>1615.84</v>
      </c>
      <c r="J119" s="571">
        <v>16.149999999999999</v>
      </c>
    </row>
    <row r="120" spans="1:10" ht="25.5" x14ac:dyDescent="0.25">
      <c r="A120" s="95"/>
      <c r="B120" s="95"/>
      <c r="C120" s="95"/>
      <c r="D120" s="95"/>
      <c r="E120" s="95" t="s">
        <v>649</v>
      </c>
      <c r="F120" s="94">
        <v>1.68</v>
      </c>
      <c r="G120" s="95" t="s">
        <v>347</v>
      </c>
      <c r="H120" s="94">
        <v>0</v>
      </c>
      <c r="I120" s="95" t="s">
        <v>348</v>
      </c>
      <c r="J120" s="94">
        <v>1.68</v>
      </c>
    </row>
    <row r="121" spans="1:10" ht="25.5" x14ac:dyDescent="0.25">
      <c r="A121" s="95"/>
      <c r="B121" s="95"/>
      <c r="C121" s="95"/>
      <c r="D121" s="95"/>
      <c r="E121" s="95" t="s">
        <v>650</v>
      </c>
      <c r="F121" s="94">
        <v>0</v>
      </c>
      <c r="G121" s="95"/>
      <c r="H121" s="744" t="s">
        <v>349</v>
      </c>
      <c r="I121" s="744"/>
      <c r="J121" s="94">
        <v>16.149999999999999</v>
      </c>
    </row>
    <row r="122" spans="1:10" ht="15.75" thickBot="1" x14ac:dyDescent="0.3">
      <c r="A122" s="95"/>
      <c r="B122" s="95"/>
      <c r="C122" s="95"/>
      <c r="D122" s="95"/>
      <c r="E122" s="95"/>
      <c r="F122" s="94"/>
      <c r="G122" s="95"/>
      <c r="H122" s="95"/>
      <c r="I122" s="95"/>
      <c r="J122" s="94"/>
    </row>
    <row r="123" spans="1:10" ht="15.75" thickTop="1" x14ac:dyDescent="0.25">
      <c r="A123" s="566"/>
      <c r="B123" s="566"/>
      <c r="C123" s="566"/>
      <c r="D123" s="566"/>
      <c r="E123" s="566"/>
      <c r="F123" s="566"/>
      <c r="G123" s="566"/>
      <c r="H123" s="566"/>
      <c r="I123" s="566"/>
      <c r="J123" s="566"/>
    </row>
    <row r="124" spans="1:10" ht="30" x14ac:dyDescent="0.25">
      <c r="A124" s="81" t="s">
        <v>736</v>
      </c>
      <c r="B124" s="82" t="s">
        <v>317</v>
      </c>
      <c r="C124" s="81" t="s">
        <v>333</v>
      </c>
      <c r="D124" s="81" t="s">
        <v>334</v>
      </c>
      <c r="E124" s="746" t="s">
        <v>636</v>
      </c>
      <c r="F124" s="746"/>
      <c r="G124" s="83" t="s">
        <v>335</v>
      </c>
      <c r="H124" s="82" t="s">
        <v>336</v>
      </c>
      <c r="I124" s="82" t="s">
        <v>337</v>
      </c>
      <c r="J124" s="82" t="s">
        <v>338</v>
      </c>
    </row>
    <row r="125" spans="1:10" ht="38.25" customHeight="1" x14ac:dyDescent="0.25">
      <c r="A125" s="84" t="s">
        <v>339</v>
      </c>
      <c r="B125" s="85" t="s">
        <v>741</v>
      </c>
      <c r="C125" s="84" t="s">
        <v>341</v>
      </c>
      <c r="D125" s="84" t="s">
        <v>661</v>
      </c>
      <c r="E125" s="747" t="s">
        <v>742</v>
      </c>
      <c r="F125" s="747"/>
      <c r="G125" s="86" t="s">
        <v>83</v>
      </c>
      <c r="H125" s="87">
        <v>1</v>
      </c>
      <c r="I125" s="88">
        <v>69.92</v>
      </c>
      <c r="J125" s="88">
        <v>69.92</v>
      </c>
    </row>
    <row r="126" spans="1:10" ht="25.5" customHeight="1" x14ac:dyDescent="0.25">
      <c r="A126" s="567" t="s">
        <v>352</v>
      </c>
      <c r="B126" s="568" t="s">
        <v>743</v>
      </c>
      <c r="C126" s="567" t="s">
        <v>16</v>
      </c>
      <c r="D126" s="567" t="s">
        <v>68</v>
      </c>
      <c r="E126" s="748" t="s">
        <v>641</v>
      </c>
      <c r="F126" s="748"/>
      <c r="G126" s="569" t="s">
        <v>23</v>
      </c>
      <c r="H126" s="570">
        <v>0.15</v>
      </c>
      <c r="I126" s="571">
        <v>32.799999999999997</v>
      </c>
      <c r="J126" s="571">
        <v>4.92</v>
      </c>
    </row>
    <row r="127" spans="1:10" ht="25.5" x14ac:dyDescent="0.25">
      <c r="A127" s="89" t="s">
        <v>343</v>
      </c>
      <c r="B127" s="90" t="s">
        <v>744</v>
      </c>
      <c r="C127" s="89" t="s">
        <v>341</v>
      </c>
      <c r="D127" s="89" t="s">
        <v>745</v>
      </c>
      <c r="E127" s="745" t="s">
        <v>648</v>
      </c>
      <c r="F127" s="745"/>
      <c r="G127" s="91" t="s">
        <v>83</v>
      </c>
      <c r="H127" s="92">
        <v>1</v>
      </c>
      <c r="I127" s="93">
        <v>65</v>
      </c>
      <c r="J127" s="93">
        <v>65</v>
      </c>
    </row>
    <row r="128" spans="1:10" ht="25.5" x14ac:dyDescent="0.25">
      <c r="A128" s="95"/>
      <c r="B128" s="95"/>
      <c r="C128" s="95"/>
      <c r="D128" s="95"/>
      <c r="E128" s="95" t="s">
        <v>649</v>
      </c>
      <c r="F128" s="94">
        <v>3.67</v>
      </c>
      <c r="G128" s="95" t="s">
        <v>347</v>
      </c>
      <c r="H128" s="94">
        <v>0</v>
      </c>
      <c r="I128" s="95" t="s">
        <v>348</v>
      </c>
      <c r="J128" s="94">
        <v>3.67</v>
      </c>
    </row>
    <row r="129" spans="1:10" ht="26.25" thickBot="1" x14ac:dyDescent="0.3">
      <c r="A129" s="95"/>
      <c r="B129" s="95"/>
      <c r="C129" s="95"/>
      <c r="D129" s="95"/>
      <c r="E129" s="95" t="s">
        <v>650</v>
      </c>
      <c r="F129" s="94">
        <v>0</v>
      </c>
      <c r="G129" s="95"/>
      <c r="H129" s="744" t="s">
        <v>349</v>
      </c>
      <c r="I129" s="744"/>
      <c r="J129" s="94">
        <v>69.92</v>
      </c>
    </row>
    <row r="130" spans="1:10" ht="15.75" thickTop="1" x14ac:dyDescent="0.25">
      <c r="A130" s="566"/>
      <c r="B130" s="566"/>
      <c r="C130" s="566"/>
      <c r="D130" s="566"/>
      <c r="E130" s="566"/>
      <c r="F130" s="566"/>
      <c r="G130" s="566"/>
      <c r="H130" s="566"/>
      <c r="I130" s="566"/>
      <c r="J130" s="566"/>
    </row>
    <row r="131" spans="1:10" ht="30" x14ac:dyDescent="0.25">
      <c r="A131" s="81" t="s">
        <v>734</v>
      </c>
      <c r="B131" s="82" t="s">
        <v>317</v>
      </c>
      <c r="C131" s="81" t="s">
        <v>333</v>
      </c>
      <c r="D131" s="81" t="s">
        <v>334</v>
      </c>
      <c r="E131" s="746" t="s">
        <v>636</v>
      </c>
      <c r="F131" s="746"/>
      <c r="G131" s="83" t="s">
        <v>335</v>
      </c>
      <c r="H131" s="82" t="s">
        <v>336</v>
      </c>
      <c r="I131" s="82" t="s">
        <v>337</v>
      </c>
      <c r="J131" s="82" t="s">
        <v>338</v>
      </c>
    </row>
    <row r="132" spans="1:10" ht="38.25" x14ac:dyDescent="0.25">
      <c r="A132" s="84" t="s">
        <v>339</v>
      </c>
      <c r="B132" s="85" t="s">
        <v>637</v>
      </c>
      <c r="C132" s="84" t="s">
        <v>341</v>
      </c>
      <c r="D132" s="84" t="s">
        <v>638</v>
      </c>
      <c r="E132" s="747">
        <v>15</v>
      </c>
      <c r="F132" s="747"/>
      <c r="G132" s="86" t="s">
        <v>27</v>
      </c>
      <c r="H132" s="87">
        <v>1</v>
      </c>
      <c r="I132" s="88">
        <v>87</v>
      </c>
      <c r="J132" s="88">
        <v>87</v>
      </c>
    </row>
    <row r="133" spans="1:10" ht="25.5" x14ac:dyDescent="0.25">
      <c r="A133" s="567" t="s">
        <v>352</v>
      </c>
      <c r="B133" s="568" t="s">
        <v>639</v>
      </c>
      <c r="C133" s="567" t="s">
        <v>16</v>
      </c>
      <c r="D133" s="567" t="s">
        <v>640</v>
      </c>
      <c r="E133" s="748" t="s">
        <v>641</v>
      </c>
      <c r="F133" s="748"/>
      <c r="G133" s="569" t="s">
        <v>23</v>
      </c>
      <c r="H133" s="570">
        <v>0.7</v>
      </c>
      <c r="I133" s="571">
        <v>33.520000000000003</v>
      </c>
      <c r="J133" s="571">
        <v>23.46</v>
      </c>
    </row>
    <row r="134" spans="1:10" ht="25.5" x14ac:dyDescent="0.25">
      <c r="A134" s="567" t="s">
        <v>352</v>
      </c>
      <c r="B134" s="568" t="s">
        <v>353</v>
      </c>
      <c r="C134" s="567" t="s">
        <v>16</v>
      </c>
      <c r="D134" s="567" t="s">
        <v>22</v>
      </c>
      <c r="E134" s="748" t="s">
        <v>641</v>
      </c>
      <c r="F134" s="748"/>
      <c r="G134" s="569" t="s">
        <v>23</v>
      </c>
      <c r="H134" s="570">
        <v>0.7</v>
      </c>
      <c r="I134" s="571">
        <v>24.37</v>
      </c>
      <c r="J134" s="571">
        <v>17.05</v>
      </c>
    </row>
    <row r="135" spans="1:10" ht="38.25" x14ac:dyDescent="0.25">
      <c r="A135" s="89" t="s">
        <v>343</v>
      </c>
      <c r="B135" s="90" t="s">
        <v>642</v>
      </c>
      <c r="C135" s="89" t="s">
        <v>643</v>
      </c>
      <c r="D135" s="89" t="s">
        <v>644</v>
      </c>
      <c r="E135" s="745" t="s">
        <v>645</v>
      </c>
      <c r="F135" s="745"/>
      <c r="G135" s="91" t="s">
        <v>149</v>
      </c>
      <c r="H135" s="92">
        <v>3</v>
      </c>
      <c r="I135" s="93">
        <v>13.98</v>
      </c>
      <c r="J135" s="93">
        <v>41.94</v>
      </c>
    </row>
    <row r="136" spans="1:10" x14ac:dyDescent="0.25">
      <c r="A136" s="89" t="s">
        <v>343</v>
      </c>
      <c r="B136" s="90" t="s">
        <v>646</v>
      </c>
      <c r="C136" s="89" t="s">
        <v>643</v>
      </c>
      <c r="D136" s="89" t="s">
        <v>647</v>
      </c>
      <c r="E136" s="745" t="s">
        <v>648</v>
      </c>
      <c r="F136" s="745"/>
      <c r="G136" s="91" t="s">
        <v>27</v>
      </c>
      <c r="H136" s="92">
        <v>1.05</v>
      </c>
      <c r="I136" s="93">
        <v>4.34</v>
      </c>
      <c r="J136" s="93">
        <v>4.55</v>
      </c>
    </row>
    <row r="137" spans="1:10" ht="25.5" x14ac:dyDescent="0.25">
      <c r="A137" s="95"/>
      <c r="B137" s="95"/>
      <c r="C137" s="95"/>
      <c r="D137" s="95"/>
      <c r="E137" s="95" t="s">
        <v>649</v>
      </c>
      <c r="F137" s="94">
        <v>28.02</v>
      </c>
      <c r="G137" s="95" t="s">
        <v>347</v>
      </c>
      <c r="H137" s="94">
        <v>0</v>
      </c>
      <c r="I137" s="95" t="s">
        <v>348</v>
      </c>
      <c r="J137" s="94">
        <v>28.02</v>
      </c>
    </row>
    <row r="138" spans="1:10" ht="25.5" x14ac:dyDescent="0.25">
      <c r="A138" s="95"/>
      <c r="B138" s="95"/>
      <c r="C138" s="95"/>
      <c r="D138" s="95"/>
      <c r="E138" s="95" t="s">
        <v>650</v>
      </c>
      <c r="F138" s="94">
        <v>0</v>
      </c>
      <c r="G138" s="95"/>
      <c r="H138" s="744" t="s">
        <v>349</v>
      </c>
      <c r="I138" s="744"/>
      <c r="J138" s="94">
        <v>87</v>
      </c>
    </row>
    <row r="139" spans="1:10" ht="15.75" thickBot="1" x14ac:dyDescent="0.3">
      <c r="A139" s="95"/>
      <c r="B139" s="95"/>
      <c r="C139" s="95"/>
      <c r="D139" s="95"/>
      <c r="E139" s="95"/>
      <c r="F139" s="94"/>
      <c r="G139" s="95"/>
      <c r="H139" s="95"/>
      <c r="I139" s="95"/>
      <c r="J139" s="94"/>
    </row>
    <row r="140" spans="1:10" ht="15.75" thickTop="1" x14ac:dyDescent="0.25">
      <c r="A140" s="566"/>
      <c r="B140" s="566"/>
      <c r="C140" s="566"/>
      <c r="D140" s="566"/>
      <c r="E140" s="566"/>
      <c r="F140" s="566"/>
      <c r="G140" s="566"/>
      <c r="H140" s="566"/>
      <c r="I140" s="566"/>
      <c r="J140" s="566"/>
    </row>
    <row r="141" spans="1:10" ht="30" x14ac:dyDescent="0.25">
      <c r="A141" s="81" t="s">
        <v>733</v>
      </c>
      <c r="B141" s="82" t="s">
        <v>317</v>
      </c>
      <c r="C141" s="81" t="s">
        <v>333</v>
      </c>
      <c r="D141" s="81" t="s">
        <v>334</v>
      </c>
      <c r="E141" s="746" t="s">
        <v>636</v>
      </c>
      <c r="F141" s="746"/>
      <c r="G141" s="83" t="s">
        <v>335</v>
      </c>
      <c r="H141" s="82" t="s">
        <v>336</v>
      </c>
      <c r="I141" s="82" t="s">
        <v>337</v>
      </c>
      <c r="J141" s="82" t="s">
        <v>338</v>
      </c>
    </row>
    <row r="142" spans="1:10" ht="63.75" x14ac:dyDescent="0.25">
      <c r="A142" s="84" t="s">
        <v>339</v>
      </c>
      <c r="B142" s="85" t="s">
        <v>654</v>
      </c>
      <c r="C142" s="84" t="s">
        <v>341</v>
      </c>
      <c r="D142" s="84" t="s">
        <v>655</v>
      </c>
      <c r="E142" s="747" t="s">
        <v>641</v>
      </c>
      <c r="F142" s="747"/>
      <c r="G142" s="86" t="s">
        <v>27</v>
      </c>
      <c r="H142" s="87">
        <v>1</v>
      </c>
      <c r="I142" s="88">
        <v>16.149999999999999</v>
      </c>
      <c r="J142" s="88">
        <v>16.149999999999999</v>
      </c>
    </row>
    <row r="143" spans="1:10" ht="76.5" x14ac:dyDescent="0.25">
      <c r="A143" s="567" t="s">
        <v>352</v>
      </c>
      <c r="B143" s="568" t="s">
        <v>656</v>
      </c>
      <c r="C143" s="567" t="s">
        <v>341</v>
      </c>
      <c r="D143" s="567" t="s">
        <v>657</v>
      </c>
      <c r="E143" s="748" t="s">
        <v>658</v>
      </c>
      <c r="F143" s="748"/>
      <c r="G143" s="569" t="s">
        <v>321</v>
      </c>
      <c r="H143" s="570">
        <v>0.01</v>
      </c>
      <c r="I143" s="571">
        <v>1615.84</v>
      </c>
      <c r="J143" s="571">
        <v>16.149999999999999</v>
      </c>
    </row>
    <row r="144" spans="1:10" ht="25.5" x14ac:dyDescent="0.25">
      <c r="A144" s="95"/>
      <c r="B144" s="95"/>
      <c r="C144" s="95"/>
      <c r="D144" s="95"/>
      <c r="E144" s="95" t="s">
        <v>649</v>
      </c>
      <c r="F144" s="94">
        <v>1.68</v>
      </c>
      <c r="G144" s="95" t="s">
        <v>347</v>
      </c>
      <c r="H144" s="94">
        <v>0</v>
      </c>
      <c r="I144" s="95" t="s">
        <v>348</v>
      </c>
      <c r="J144" s="94">
        <v>1.68</v>
      </c>
    </row>
    <row r="145" spans="1:10" ht="25.5" x14ac:dyDescent="0.25">
      <c r="A145" s="95"/>
      <c r="B145" s="95"/>
      <c r="C145" s="95"/>
      <c r="D145" s="95"/>
      <c r="E145" s="95" t="s">
        <v>650</v>
      </c>
      <c r="F145" s="94">
        <v>0</v>
      </c>
      <c r="G145" s="95"/>
      <c r="H145" s="744" t="s">
        <v>349</v>
      </c>
      <c r="I145" s="744"/>
      <c r="J145" s="94">
        <v>16.149999999999999</v>
      </c>
    </row>
    <row r="146" spans="1:10" x14ac:dyDescent="0.25">
      <c r="A146" s="95"/>
      <c r="B146" s="95"/>
      <c r="C146" s="95"/>
      <c r="D146" s="95"/>
      <c r="E146" s="95"/>
      <c r="F146" s="94"/>
      <c r="G146" s="95"/>
      <c r="H146" s="95"/>
      <c r="I146" s="95"/>
      <c r="J146" s="94"/>
    </row>
    <row r="148" spans="1:10" x14ac:dyDescent="0.25">
      <c r="A148" s="636" t="s">
        <v>700</v>
      </c>
      <c r="B148" s="584"/>
      <c r="C148" s="584"/>
      <c r="D148" s="585" t="s">
        <v>677</v>
      </c>
      <c r="E148" s="584" t="s">
        <v>14</v>
      </c>
      <c r="F148" s="584" t="s">
        <v>678</v>
      </c>
      <c r="G148" s="584" t="s">
        <v>679</v>
      </c>
      <c r="H148" s="584" t="s">
        <v>680</v>
      </c>
    </row>
    <row r="149" spans="1:10" ht="36" x14ac:dyDescent="0.25">
      <c r="A149" s="586" t="s">
        <v>16</v>
      </c>
      <c r="B149" s="586" t="s">
        <v>681</v>
      </c>
      <c r="C149" s="586">
        <v>7696</v>
      </c>
      <c r="D149" s="587" t="str">
        <f>UPPER("TUBO ACO GALVANIZADO COM COSTURA, CLASSE MEDIA, DN 2, E = *3,65* MM, PESO *5,10* KG/M (NBR 5580)")</f>
        <v>TUBO ACO GALVANIZADO COM COSTURA, CLASSE MEDIA, DN 2, E = *3,65* MM, PESO *5,10* KG/M (NBR 5580)</v>
      </c>
      <c r="E149" s="586" t="s">
        <v>76</v>
      </c>
      <c r="F149" s="588">
        <f>(2.975*4+2.07*4)*1.05</f>
        <v>21.189</v>
      </c>
      <c r="G149" s="593">
        <v>87.21</v>
      </c>
      <c r="H149" s="588">
        <f t="shared" ref="H149:H163" si="1">G149*F149</f>
        <v>1847.8926899999999</v>
      </c>
    </row>
    <row r="150" spans="1:10" ht="36" x14ac:dyDescent="0.25">
      <c r="A150" s="586" t="s">
        <v>16</v>
      </c>
      <c r="B150" s="586" t="s">
        <v>681</v>
      </c>
      <c r="C150" s="586">
        <v>7700</v>
      </c>
      <c r="D150" s="587" t="s">
        <v>682</v>
      </c>
      <c r="E150" s="586" t="s">
        <v>76</v>
      </c>
      <c r="F150" s="588">
        <f>17*2.07*2*1.05</f>
        <v>73.899000000000001</v>
      </c>
      <c r="G150" s="593">
        <v>27.82</v>
      </c>
      <c r="H150" s="588">
        <f t="shared" si="1"/>
        <v>2055.8701799999999</v>
      </c>
    </row>
    <row r="151" spans="1:10" ht="36" x14ac:dyDescent="0.25">
      <c r="A151" s="586" t="s">
        <v>16</v>
      </c>
      <c r="B151" s="586" t="s">
        <v>681</v>
      </c>
      <c r="C151" s="586">
        <v>7693</v>
      </c>
      <c r="D151" s="587" t="s">
        <v>683</v>
      </c>
      <c r="E151" s="586" t="s">
        <v>76</v>
      </c>
      <c r="F151" s="588">
        <f>2.8*2*1.05</f>
        <v>5.88</v>
      </c>
      <c r="G151" s="593">
        <v>200.57</v>
      </c>
      <c r="H151" s="588">
        <f t="shared" si="1"/>
        <v>1179.3516</v>
      </c>
    </row>
    <row r="152" spans="1:10" x14ac:dyDescent="0.25">
      <c r="A152" s="586" t="s">
        <v>16</v>
      </c>
      <c r="B152" s="586" t="s">
        <v>215</v>
      </c>
      <c r="C152" s="586">
        <v>93358</v>
      </c>
      <c r="D152" s="587" t="s">
        <v>684</v>
      </c>
      <c r="E152" s="586" t="s">
        <v>57</v>
      </c>
      <c r="F152" s="588">
        <f>2*0.6*0.3*0.3</f>
        <v>0.108</v>
      </c>
      <c r="G152" s="593">
        <v>96.4</v>
      </c>
      <c r="H152" s="588">
        <f t="shared" si="1"/>
        <v>10.411200000000001</v>
      </c>
    </row>
    <row r="153" spans="1:10" ht="24" x14ac:dyDescent="0.25">
      <c r="A153" s="586" t="s">
        <v>16</v>
      </c>
      <c r="B153" s="586" t="s">
        <v>215</v>
      </c>
      <c r="C153" s="586">
        <v>102486</v>
      </c>
      <c r="D153" s="587" t="s">
        <v>685</v>
      </c>
      <c r="E153" s="586" t="s">
        <v>57</v>
      </c>
      <c r="F153" s="588">
        <f>F152</f>
        <v>0.108</v>
      </c>
      <c r="G153" s="593">
        <v>733.67</v>
      </c>
      <c r="H153" s="588">
        <f t="shared" si="1"/>
        <v>79.236359999999991</v>
      </c>
    </row>
    <row r="154" spans="1:10" x14ac:dyDescent="0.25">
      <c r="A154" s="586" t="s">
        <v>16</v>
      </c>
      <c r="B154" s="586" t="s">
        <v>215</v>
      </c>
      <c r="C154" s="586">
        <v>88315</v>
      </c>
      <c r="D154" s="587" t="s">
        <v>686</v>
      </c>
      <c r="E154" s="586" t="s">
        <v>23</v>
      </c>
      <c r="F154" s="588">
        <f>3*H165</f>
        <v>36.9495</v>
      </c>
      <c r="G154" s="593">
        <v>33.29</v>
      </c>
      <c r="H154" s="588">
        <f t="shared" si="1"/>
        <v>1230.048855</v>
      </c>
    </row>
    <row r="155" spans="1:10" x14ac:dyDescent="0.25">
      <c r="A155" s="586" t="s">
        <v>16</v>
      </c>
      <c r="B155" s="586" t="s">
        <v>215</v>
      </c>
      <c r="C155" s="586">
        <v>88317</v>
      </c>
      <c r="D155" s="587" t="s">
        <v>687</v>
      </c>
      <c r="E155" s="586" t="s">
        <v>23</v>
      </c>
      <c r="F155" s="588">
        <f>F154</f>
        <v>36.9495</v>
      </c>
      <c r="G155" s="593">
        <v>39.700000000000003</v>
      </c>
      <c r="H155" s="588">
        <f t="shared" si="1"/>
        <v>1466.8951500000001</v>
      </c>
    </row>
    <row r="156" spans="1:10" ht="24" x14ac:dyDescent="0.25">
      <c r="A156" s="586" t="s">
        <v>16</v>
      </c>
      <c r="B156" s="586" t="s">
        <v>681</v>
      </c>
      <c r="C156" s="586">
        <v>10997</v>
      </c>
      <c r="D156" s="587" t="s">
        <v>688</v>
      </c>
      <c r="E156" s="586" t="s">
        <v>149</v>
      </c>
      <c r="F156" s="588">
        <f>0.3*H165</f>
        <v>3.6949499999999995</v>
      </c>
      <c r="G156" s="593">
        <v>33.409999999999997</v>
      </c>
      <c r="H156" s="588">
        <f t="shared" si="1"/>
        <v>123.44827949999997</v>
      </c>
    </row>
    <row r="157" spans="1:10" ht="48" x14ac:dyDescent="0.25">
      <c r="A157" s="586" t="s">
        <v>12</v>
      </c>
      <c r="B157" s="586" t="s">
        <v>215</v>
      </c>
      <c r="C157" s="586">
        <v>3411</v>
      </c>
      <c r="D157" s="587" t="str">
        <f>UPPER("Pintura de proteção sobre superfícies metálicas com aplicação de 01 demÂO de tinta Super Galvite (Sherwin Williams ou similar) - R2")</f>
        <v>PINTURA DE PROTEÇÃO SOBRE SUPERFÍCIES METÁLICAS COM APLICAÇÃO DE 01 DEMÂO DE TINTA SUPER GALVITE (SHERWIN WILLIAMS OU SIMILAR) - R2</v>
      </c>
      <c r="E157" s="586" t="s">
        <v>14</v>
      </c>
      <c r="F157" s="588">
        <v>14.13</v>
      </c>
      <c r="G157" s="593">
        <v>31.67</v>
      </c>
      <c r="H157" s="588">
        <f t="shared" si="1"/>
        <v>447.49710000000005</v>
      </c>
    </row>
    <row r="158" spans="1:10" ht="60" x14ac:dyDescent="0.25">
      <c r="A158" s="586" t="s">
        <v>16</v>
      </c>
      <c r="B158" s="586" t="s">
        <v>215</v>
      </c>
      <c r="C158" s="586">
        <v>100725</v>
      </c>
      <c r="D158" s="587" t="s">
        <v>689</v>
      </c>
      <c r="E158" s="586" t="s">
        <v>14</v>
      </c>
      <c r="F158" s="588">
        <f>F157*2</f>
        <v>28.26</v>
      </c>
      <c r="G158" s="593">
        <v>29.18</v>
      </c>
      <c r="H158" s="588">
        <f t="shared" si="1"/>
        <v>824.6268</v>
      </c>
    </row>
    <row r="159" spans="1:10" x14ac:dyDescent="0.25">
      <c r="A159" s="586" t="s">
        <v>12</v>
      </c>
      <c r="B159" s="586" t="s">
        <v>681</v>
      </c>
      <c r="C159" s="586">
        <v>11473</v>
      </c>
      <c r="D159" s="587" t="s">
        <v>690</v>
      </c>
      <c r="E159" s="586" t="s">
        <v>83</v>
      </c>
      <c r="F159" s="588">
        <v>6</v>
      </c>
      <c r="G159" s="593">
        <v>7.06</v>
      </c>
      <c r="H159" s="588">
        <f t="shared" si="1"/>
        <v>42.36</v>
      </c>
    </row>
    <row r="160" spans="1:10" ht="24" x14ac:dyDescent="0.25">
      <c r="A160" s="586" t="s">
        <v>16</v>
      </c>
      <c r="B160" s="586" t="s">
        <v>681</v>
      </c>
      <c r="C160" s="586">
        <v>3106</v>
      </c>
      <c r="D160" s="587" t="s">
        <v>691</v>
      </c>
      <c r="E160" s="586" t="s">
        <v>83</v>
      </c>
      <c r="F160" s="588">
        <v>2</v>
      </c>
      <c r="G160" s="593">
        <v>16.12</v>
      </c>
      <c r="H160" s="588">
        <f t="shared" si="1"/>
        <v>32.24</v>
      </c>
    </row>
    <row r="161" spans="1:10" x14ac:dyDescent="0.25">
      <c r="A161" s="586" t="s">
        <v>12</v>
      </c>
      <c r="B161" s="586" t="s">
        <v>681</v>
      </c>
      <c r="C161" s="586">
        <v>2718</v>
      </c>
      <c r="D161" s="587" t="str">
        <f>UPPER("Disco de corte diamantado 110x20mm")</f>
        <v>DISCO DE CORTE DIAMANTADO 110X20MM</v>
      </c>
      <c r="E161" s="586" t="s">
        <v>83</v>
      </c>
      <c r="F161" s="588">
        <f>0.75*H165</f>
        <v>9.2373750000000001</v>
      </c>
      <c r="G161" s="593">
        <v>21.11</v>
      </c>
      <c r="H161" s="588">
        <f t="shared" si="1"/>
        <v>195.00098625000001</v>
      </c>
    </row>
    <row r="162" spans="1:10" ht="24" x14ac:dyDescent="0.25">
      <c r="A162" s="586" t="s">
        <v>16</v>
      </c>
      <c r="B162" s="586" t="s">
        <v>681</v>
      </c>
      <c r="C162" s="586">
        <v>38033</v>
      </c>
      <c r="D162" s="587" t="s">
        <v>692</v>
      </c>
      <c r="E162" s="586" t="s">
        <v>76</v>
      </c>
      <c r="F162" s="588">
        <f>2*0.2</f>
        <v>0.4</v>
      </c>
      <c r="G162" s="593">
        <v>88.46</v>
      </c>
      <c r="H162" s="588">
        <f t="shared" si="1"/>
        <v>35.384</v>
      </c>
    </row>
    <row r="163" spans="1:10" ht="24" x14ac:dyDescent="0.25">
      <c r="A163" s="586" t="s">
        <v>12</v>
      </c>
      <c r="B163" s="586" t="s">
        <v>681</v>
      </c>
      <c r="C163" s="586">
        <v>8904</v>
      </c>
      <c r="D163" s="587" t="s">
        <v>693</v>
      </c>
      <c r="E163" s="586" t="s">
        <v>23</v>
      </c>
      <c r="F163" s="588">
        <f>0.15*H165</f>
        <v>1.8474749999999998</v>
      </c>
      <c r="G163" s="593">
        <v>4</v>
      </c>
      <c r="H163" s="588">
        <f t="shared" si="1"/>
        <v>7.389899999999999</v>
      </c>
    </row>
    <row r="164" spans="1:10" ht="24" x14ac:dyDescent="0.25">
      <c r="A164" s="589"/>
      <c r="B164" s="589"/>
      <c r="C164" s="589"/>
      <c r="D164" s="590"/>
      <c r="E164" s="589"/>
      <c r="F164" s="591"/>
      <c r="G164" s="588" t="s">
        <v>447</v>
      </c>
      <c r="H164" s="588">
        <f>SUM(H149:H163)</f>
        <v>9577.6531007499998</v>
      </c>
    </row>
    <row r="165" spans="1:10" x14ac:dyDescent="0.25">
      <c r="A165" s="589"/>
      <c r="B165" s="589"/>
      <c r="C165" s="589"/>
      <c r="D165" s="590"/>
      <c r="E165" s="589"/>
      <c r="F165" s="591"/>
      <c r="G165" s="588" t="s">
        <v>14</v>
      </c>
      <c r="H165" s="588">
        <f>5.95*2.07</f>
        <v>12.3165</v>
      </c>
    </row>
    <row r="166" spans="1:10" ht="24" x14ac:dyDescent="0.25">
      <c r="A166" s="592"/>
      <c r="B166" s="592"/>
      <c r="C166" s="592"/>
      <c r="D166" s="592"/>
      <c r="E166" s="592"/>
      <c r="F166" s="592"/>
      <c r="G166" s="594" t="s">
        <v>694</v>
      </c>
      <c r="H166" s="595">
        <f>H164/H165</f>
        <v>777.62782452401257</v>
      </c>
    </row>
    <row r="172" spans="1:10" ht="30" x14ac:dyDescent="0.25">
      <c r="A172" s="637" t="s">
        <v>230</v>
      </c>
      <c r="B172" s="602"/>
      <c r="C172" s="610">
        <v>12941</v>
      </c>
      <c r="D172" s="603" t="s">
        <v>702</v>
      </c>
      <c r="E172" s="602" t="s">
        <v>83</v>
      </c>
      <c r="F172" s="610">
        <v>1</v>
      </c>
      <c r="G172" s="604">
        <f>SUM(H173:H176)</f>
        <v>9069.3768</v>
      </c>
      <c r="H172" s="605">
        <f>F172*G172</f>
        <v>9069.3768</v>
      </c>
      <c r="I172" s="601"/>
      <c r="J172" s="601"/>
    </row>
    <row r="173" spans="1:10" ht="45" x14ac:dyDescent="0.25">
      <c r="A173" s="606" t="s">
        <v>12</v>
      </c>
      <c r="B173" s="606" t="s">
        <v>215</v>
      </c>
      <c r="C173" s="606">
        <v>1903</v>
      </c>
      <c r="D173" s="607" t="s">
        <v>701</v>
      </c>
      <c r="E173" s="606" t="s">
        <v>14</v>
      </c>
      <c r="F173" s="608">
        <v>0.02</v>
      </c>
      <c r="G173" s="609">
        <v>521.34</v>
      </c>
      <c r="H173" s="609">
        <f>F173*G173</f>
        <v>10.4268</v>
      </c>
    </row>
    <row r="174" spans="1:10" x14ac:dyDescent="0.25">
      <c r="A174" s="606" t="s">
        <v>16</v>
      </c>
      <c r="B174" s="606" t="s">
        <v>215</v>
      </c>
      <c r="C174" s="606">
        <v>88261</v>
      </c>
      <c r="D174" s="607" t="s">
        <v>703</v>
      </c>
      <c r="E174" s="606" t="s">
        <v>23</v>
      </c>
      <c r="F174" s="608">
        <v>3.75</v>
      </c>
      <c r="G174" s="609">
        <v>31.99</v>
      </c>
      <c r="H174" s="609">
        <f t="shared" ref="H174:H176" si="2">F174*G174</f>
        <v>119.96249999999999</v>
      </c>
    </row>
    <row r="175" spans="1:10" x14ac:dyDescent="0.25">
      <c r="A175" s="606" t="s">
        <v>16</v>
      </c>
      <c r="B175" s="606" t="s">
        <v>215</v>
      </c>
      <c r="C175" s="606">
        <v>88316</v>
      </c>
      <c r="D175" s="607" t="s">
        <v>704</v>
      </c>
      <c r="E175" s="606" t="s">
        <v>23</v>
      </c>
      <c r="F175" s="608">
        <v>3.75</v>
      </c>
      <c r="G175" s="609">
        <v>24.37</v>
      </c>
      <c r="H175" s="609">
        <f t="shared" si="2"/>
        <v>91.387500000000003</v>
      </c>
    </row>
    <row r="176" spans="1:10" ht="25.5" customHeight="1" x14ac:dyDescent="0.25">
      <c r="A176" s="606" t="s">
        <v>12</v>
      </c>
      <c r="B176" s="606" t="s">
        <v>681</v>
      </c>
      <c r="C176" s="606">
        <v>13703</v>
      </c>
      <c r="D176" s="611" t="s">
        <v>702</v>
      </c>
      <c r="E176" s="606" t="s">
        <v>83</v>
      </c>
      <c r="F176" s="608">
        <v>2</v>
      </c>
      <c r="G176" s="609">
        <v>4423.8</v>
      </c>
      <c r="H176" s="609">
        <f t="shared" si="2"/>
        <v>8847.6</v>
      </c>
    </row>
    <row r="177" spans="1:10" ht="15.75" thickBot="1" x14ac:dyDescent="0.3">
      <c r="F177" s="600"/>
      <c r="G177" s="600"/>
      <c r="H177" s="600"/>
    </row>
    <row r="178" spans="1:10" s="634" customFormat="1" ht="25.5" customHeight="1" thickTop="1" x14ac:dyDescent="0.25">
      <c r="A178" s="566"/>
      <c r="B178" s="566"/>
      <c r="C178" s="566"/>
      <c r="D178" s="566"/>
      <c r="E178" s="566"/>
      <c r="F178" s="566"/>
      <c r="G178" s="566"/>
      <c r="H178" s="566"/>
      <c r="I178" s="566"/>
      <c r="J178" s="566"/>
    </row>
    <row r="179" spans="1:10" s="634" customFormat="1" ht="25.5" customHeight="1" x14ac:dyDescent="0.25">
      <c r="A179" s="81" t="s">
        <v>746</v>
      </c>
      <c r="B179" s="82" t="s">
        <v>317</v>
      </c>
      <c r="C179" s="81" t="s">
        <v>333</v>
      </c>
      <c r="D179" s="81" t="s">
        <v>334</v>
      </c>
      <c r="E179" s="737" t="s">
        <v>636</v>
      </c>
      <c r="F179" s="738"/>
      <c r="G179" s="83" t="s">
        <v>335</v>
      </c>
      <c r="H179" s="82" t="s">
        <v>336</v>
      </c>
      <c r="I179" s="82" t="s">
        <v>337</v>
      </c>
      <c r="J179" s="82" t="s">
        <v>338</v>
      </c>
    </row>
    <row r="180" spans="1:10" s="634" customFormat="1" ht="25.5" customHeight="1" x14ac:dyDescent="0.25">
      <c r="A180" s="84" t="s">
        <v>339</v>
      </c>
      <c r="B180" s="85" t="s">
        <v>747</v>
      </c>
      <c r="C180" s="84" t="s">
        <v>341</v>
      </c>
      <c r="D180" s="84" t="s">
        <v>748</v>
      </c>
      <c r="E180" s="739" t="s">
        <v>641</v>
      </c>
      <c r="F180" s="740"/>
      <c r="G180" s="86" t="s">
        <v>76</v>
      </c>
      <c r="H180" s="87">
        <v>1</v>
      </c>
      <c r="I180" s="88">
        <v>313.82</v>
      </c>
      <c r="J180" s="88">
        <v>313.82</v>
      </c>
    </row>
    <row r="181" spans="1:10" s="634" customFormat="1" ht="25.5" customHeight="1" x14ac:dyDescent="0.25">
      <c r="A181" s="89" t="s">
        <v>343</v>
      </c>
      <c r="B181" s="90" t="s">
        <v>749</v>
      </c>
      <c r="C181" s="89" t="s">
        <v>341</v>
      </c>
      <c r="D181" s="89" t="s">
        <v>748</v>
      </c>
      <c r="E181" s="741" t="s">
        <v>645</v>
      </c>
      <c r="F181" s="742"/>
      <c r="G181" s="91" t="s">
        <v>76</v>
      </c>
      <c r="H181" s="92">
        <v>1</v>
      </c>
      <c r="I181" s="93">
        <v>313.82</v>
      </c>
      <c r="J181" s="93">
        <v>313.82</v>
      </c>
    </row>
    <row r="182" spans="1:10" s="634" customFormat="1" ht="25.5" customHeight="1" x14ac:dyDescent="0.25">
      <c r="A182" s="95"/>
      <c r="B182" s="95"/>
      <c r="C182" s="95"/>
      <c r="D182" s="95"/>
      <c r="E182" s="95" t="s">
        <v>649</v>
      </c>
      <c r="F182" s="94">
        <v>0</v>
      </c>
      <c r="G182" s="95" t="s">
        <v>347</v>
      </c>
      <c r="H182" s="94">
        <v>0</v>
      </c>
      <c r="I182" s="95" t="s">
        <v>348</v>
      </c>
      <c r="J182" s="94">
        <v>0</v>
      </c>
    </row>
    <row r="183" spans="1:10" s="634" customFormat="1" ht="25.5" customHeight="1" thickBot="1" x14ac:dyDescent="0.3">
      <c r="A183" s="95"/>
      <c r="B183" s="95"/>
      <c r="C183" s="95"/>
      <c r="D183" s="95"/>
      <c r="E183" s="95" t="s">
        <v>650</v>
      </c>
      <c r="F183" s="94">
        <v>0</v>
      </c>
      <c r="G183" s="95"/>
      <c r="H183" s="743" t="s">
        <v>349</v>
      </c>
      <c r="I183" s="743"/>
      <c r="J183" s="94">
        <v>313.82</v>
      </c>
    </row>
    <row r="184" spans="1:10" ht="15.75" thickTop="1" x14ac:dyDescent="0.25">
      <c r="A184" s="95"/>
      <c r="B184" s="95"/>
      <c r="C184" s="95"/>
      <c r="D184" s="95"/>
      <c r="E184" s="95"/>
      <c r="F184" s="94"/>
      <c r="G184" s="95"/>
      <c r="H184" s="95"/>
      <c r="I184" s="95"/>
      <c r="J184" s="94"/>
    </row>
    <row r="185" spans="1:10" x14ac:dyDescent="0.25">
      <c r="F185" s="600"/>
      <c r="G185" s="600"/>
      <c r="H185" s="600"/>
    </row>
  </sheetData>
  <mergeCells count="50">
    <mergeCell ref="A1:H1"/>
    <mergeCell ref="A2:H2"/>
    <mergeCell ref="A3:H3"/>
    <mergeCell ref="A4:H4"/>
    <mergeCell ref="F90:G90"/>
    <mergeCell ref="A15:H15"/>
    <mergeCell ref="F38:G38"/>
    <mergeCell ref="F30:G30"/>
    <mergeCell ref="F45:G45"/>
    <mergeCell ref="F54:G54"/>
    <mergeCell ref="F63:G63"/>
    <mergeCell ref="F71:G71"/>
    <mergeCell ref="F81:G81"/>
    <mergeCell ref="A9:A10"/>
    <mergeCell ref="G6:H6"/>
    <mergeCell ref="D6:F6"/>
    <mergeCell ref="E106:F106"/>
    <mergeCell ref="B7:E7"/>
    <mergeCell ref="F7:G7"/>
    <mergeCell ref="B8:E8"/>
    <mergeCell ref="E107:F107"/>
    <mergeCell ref="E108:F108"/>
    <mergeCell ref="E109:F109"/>
    <mergeCell ref="E110:F110"/>
    <mergeCell ref="E111:F111"/>
    <mergeCell ref="H129:I129"/>
    <mergeCell ref="H113:I113"/>
    <mergeCell ref="E117:F117"/>
    <mergeCell ref="E118:F118"/>
    <mergeCell ref="E119:F119"/>
    <mergeCell ref="H121:I121"/>
    <mergeCell ref="E124:F124"/>
    <mergeCell ref="E125:F125"/>
    <mergeCell ref="E126:F126"/>
    <mergeCell ref="E127:F127"/>
    <mergeCell ref="E131:F131"/>
    <mergeCell ref="E132:F132"/>
    <mergeCell ref="E133:F133"/>
    <mergeCell ref="E134:F134"/>
    <mergeCell ref="E135:F135"/>
    <mergeCell ref="E136:F136"/>
    <mergeCell ref="H138:I138"/>
    <mergeCell ref="E141:F141"/>
    <mergeCell ref="E142:F142"/>
    <mergeCell ref="E143:F143"/>
    <mergeCell ref="E179:F179"/>
    <mergeCell ref="E180:F180"/>
    <mergeCell ref="E181:F181"/>
    <mergeCell ref="H183:I183"/>
    <mergeCell ref="H145:I145"/>
  </mergeCells>
  <conditionalFormatting sqref="C164:E165">
    <cfRule type="expression" dxfId="5" priority="1" stopIfTrue="1">
      <formula>AND($A164&lt;&gt;"COMPOSICAO",$A164&lt;&gt;"INSUMO",$A164&lt;&gt;"")</formula>
    </cfRule>
    <cfRule type="expression" dxfId="4" priority="2" stopIfTrue="1">
      <formula>AND(OR($A164="COMPOSICAO",$A164="INSUMO",$A164&lt;&gt;""),$A164&lt;&gt;"")</formula>
    </cfRule>
  </conditionalFormatting>
  <pageMargins left="0.51181102362204722" right="0.51181102362204722" top="0.78740157480314965" bottom="0.78740157480314965" header="0.31496062992125984" footer="0.31496062992125984"/>
  <pageSetup paperSize="9" scale="58" orientation="portrait" r:id="rId1"/>
  <ignoredErrors>
    <ignoredError sqref="B28" numberStoredAsText="1"/>
    <ignoredError sqref="H7" unlockedFormula="1"/>
    <ignoredError sqref="F154"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99"/>
  <sheetViews>
    <sheetView showZeros="0" view="pageBreakPreview" zoomScaleNormal="100" zoomScaleSheetLayoutView="100" workbookViewId="0">
      <selection activeCell="B16" sqref="B16"/>
    </sheetView>
  </sheetViews>
  <sheetFormatPr defaultColWidth="11.42578125" defaultRowHeight="12.75" x14ac:dyDescent="0.25"/>
  <cols>
    <col min="1" max="1" width="10.85546875" style="241" customWidth="1"/>
    <col min="2" max="2" width="41.42578125" style="181" customWidth="1"/>
    <col min="3" max="3" width="16.42578125" style="242" customWidth="1"/>
    <col min="4" max="4" width="12.140625" style="242" customWidth="1"/>
    <col min="5" max="5" width="15.85546875" style="243" customWidth="1"/>
    <col min="6" max="6" width="18.7109375" style="244" customWidth="1"/>
    <col min="7" max="7" width="10.7109375" style="181" customWidth="1"/>
    <col min="8" max="8" width="18.7109375" style="181" customWidth="1"/>
    <col min="9" max="9" width="10.7109375" style="181" customWidth="1"/>
    <col min="10" max="10" width="18.7109375" style="181" customWidth="1"/>
    <col min="11" max="11" width="10.7109375" style="181" customWidth="1"/>
    <col min="12" max="12" width="18.7109375" style="181" customWidth="1"/>
    <col min="13" max="13" width="4.7109375" style="181" customWidth="1"/>
    <col min="14" max="14" width="20.42578125" style="181" customWidth="1"/>
    <col min="15" max="15" width="9.140625" style="181" customWidth="1"/>
    <col min="16" max="16" width="9.28515625" style="180" customWidth="1"/>
    <col min="17" max="17" width="14.7109375" style="181" customWidth="1"/>
    <col min="18" max="18" width="6.28515625" style="181" customWidth="1"/>
    <col min="19" max="19" width="13.85546875" style="181" customWidth="1"/>
    <col min="20" max="20" width="12.7109375" style="181" customWidth="1"/>
    <col min="21" max="252" width="11.42578125" style="181"/>
    <col min="253" max="253" width="10.85546875" style="181" customWidth="1"/>
    <col min="254" max="254" width="41.42578125" style="181" customWidth="1"/>
    <col min="255" max="255" width="16.42578125" style="181" customWidth="1"/>
    <col min="256" max="256" width="12.140625" style="181" customWidth="1"/>
    <col min="257" max="257" width="15.85546875" style="181" customWidth="1"/>
    <col min="258" max="258" width="18.7109375" style="181" customWidth="1"/>
    <col min="259" max="259" width="10.7109375" style="181" customWidth="1"/>
    <col min="260" max="260" width="18.7109375" style="181" customWidth="1"/>
    <col min="261" max="261" width="10.7109375" style="181" customWidth="1"/>
    <col min="262" max="262" width="18.7109375" style="181" customWidth="1"/>
    <col min="263" max="263" width="10.7109375" style="181" customWidth="1"/>
    <col min="264" max="264" width="18.7109375" style="181" customWidth="1"/>
    <col min="265" max="265" width="10.7109375" style="181" customWidth="1"/>
    <col min="266" max="266" width="18.7109375" style="181" customWidth="1"/>
    <col min="267" max="267" width="10.7109375" style="181" customWidth="1"/>
    <col min="268" max="268" width="18.7109375" style="181" customWidth="1"/>
    <col min="269" max="269" width="4.7109375" style="181" customWidth="1"/>
    <col min="270" max="270" width="20.42578125" style="181" customWidth="1"/>
    <col min="271" max="271" width="9.140625" style="181" customWidth="1"/>
    <col min="272" max="272" width="9.28515625" style="181" customWidth="1"/>
    <col min="273" max="273" width="14.7109375" style="181" customWidth="1"/>
    <col min="274" max="274" width="6.28515625" style="181" customWidth="1"/>
    <col min="275" max="275" width="13.85546875" style="181" customWidth="1"/>
    <col min="276" max="276" width="12.7109375" style="181" customWidth="1"/>
    <col min="277" max="508" width="11.42578125" style="181"/>
    <col min="509" max="509" width="10.85546875" style="181" customWidth="1"/>
    <col min="510" max="510" width="41.42578125" style="181" customWidth="1"/>
    <col min="511" max="511" width="16.42578125" style="181" customWidth="1"/>
    <col min="512" max="512" width="12.140625" style="181" customWidth="1"/>
    <col min="513" max="513" width="15.85546875" style="181" customWidth="1"/>
    <col min="514" max="514" width="18.7109375" style="181" customWidth="1"/>
    <col min="515" max="515" width="10.7109375" style="181" customWidth="1"/>
    <col min="516" max="516" width="18.7109375" style="181" customWidth="1"/>
    <col min="517" max="517" width="10.7109375" style="181" customWidth="1"/>
    <col min="518" max="518" width="18.7109375" style="181" customWidth="1"/>
    <col min="519" max="519" width="10.7109375" style="181" customWidth="1"/>
    <col min="520" max="520" width="18.7109375" style="181" customWidth="1"/>
    <col min="521" max="521" width="10.7109375" style="181" customWidth="1"/>
    <col min="522" max="522" width="18.7109375" style="181" customWidth="1"/>
    <col min="523" max="523" width="10.7109375" style="181" customWidth="1"/>
    <col min="524" max="524" width="18.7109375" style="181" customWidth="1"/>
    <col min="525" max="525" width="4.7109375" style="181" customWidth="1"/>
    <col min="526" max="526" width="20.42578125" style="181" customWidth="1"/>
    <col min="527" max="527" width="9.140625" style="181" customWidth="1"/>
    <col min="528" max="528" width="9.28515625" style="181" customWidth="1"/>
    <col min="529" max="529" width="14.7109375" style="181" customWidth="1"/>
    <col min="530" max="530" width="6.28515625" style="181" customWidth="1"/>
    <col min="531" max="531" width="13.85546875" style="181" customWidth="1"/>
    <col min="532" max="532" width="12.7109375" style="181" customWidth="1"/>
    <col min="533" max="764" width="11.42578125" style="181"/>
    <col min="765" max="765" width="10.85546875" style="181" customWidth="1"/>
    <col min="766" max="766" width="41.42578125" style="181" customWidth="1"/>
    <col min="767" max="767" width="16.42578125" style="181" customWidth="1"/>
    <col min="768" max="768" width="12.140625" style="181" customWidth="1"/>
    <col min="769" max="769" width="15.85546875" style="181" customWidth="1"/>
    <col min="770" max="770" width="18.7109375" style="181" customWidth="1"/>
    <col min="771" max="771" width="10.7109375" style="181" customWidth="1"/>
    <col min="772" max="772" width="18.7109375" style="181" customWidth="1"/>
    <col min="773" max="773" width="10.7109375" style="181" customWidth="1"/>
    <col min="774" max="774" width="18.7109375" style="181" customWidth="1"/>
    <col min="775" max="775" width="10.7109375" style="181" customWidth="1"/>
    <col min="776" max="776" width="18.7109375" style="181" customWidth="1"/>
    <col min="777" max="777" width="10.7109375" style="181" customWidth="1"/>
    <col min="778" max="778" width="18.7109375" style="181" customWidth="1"/>
    <col min="779" max="779" width="10.7109375" style="181" customWidth="1"/>
    <col min="780" max="780" width="18.7109375" style="181" customWidth="1"/>
    <col min="781" max="781" width="4.7109375" style="181" customWidth="1"/>
    <col min="782" max="782" width="20.42578125" style="181" customWidth="1"/>
    <col min="783" max="783" width="9.140625" style="181" customWidth="1"/>
    <col min="784" max="784" width="9.28515625" style="181" customWidth="1"/>
    <col min="785" max="785" width="14.7109375" style="181" customWidth="1"/>
    <col min="786" max="786" width="6.28515625" style="181" customWidth="1"/>
    <col min="787" max="787" width="13.85546875" style="181" customWidth="1"/>
    <col min="788" max="788" width="12.7109375" style="181" customWidth="1"/>
    <col min="789" max="1020" width="11.42578125" style="181"/>
    <col min="1021" max="1021" width="10.85546875" style="181" customWidth="1"/>
    <col min="1022" max="1022" width="41.42578125" style="181" customWidth="1"/>
    <col min="1023" max="1023" width="16.42578125" style="181" customWidth="1"/>
    <col min="1024" max="1024" width="12.140625" style="181" customWidth="1"/>
    <col min="1025" max="1025" width="15.85546875" style="181" customWidth="1"/>
    <col min="1026" max="1026" width="18.7109375" style="181" customWidth="1"/>
    <col min="1027" max="1027" width="10.7109375" style="181" customWidth="1"/>
    <col min="1028" max="1028" width="18.7109375" style="181" customWidth="1"/>
    <col min="1029" max="1029" width="10.7109375" style="181" customWidth="1"/>
    <col min="1030" max="1030" width="18.7109375" style="181" customWidth="1"/>
    <col min="1031" max="1031" width="10.7109375" style="181" customWidth="1"/>
    <col min="1032" max="1032" width="18.7109375" style="181" customWidth="1"/>
    <col min="1033" max="1033" width="10.7109375" style="181" customWidth="1"/>
    <col min="1034" max="1034" width="18.7109375" style="181" customWidth="1"/>
    <col min="1035" max="1035" width="10.7109375" style="181" customWidth="1"/>
    <col min="1036" max="1036" width="18.7109375" style="181" customWidth="1"/>
    <col min="1037" max="1037" width="4.7109375" style="181" customWidth="1"/>
    <col min="1038" max="1038" width="20.42578125" style="181" customWidth="1"/>
    <col min="1039" max="1039" width="9.140625" style="181" customWidth="1"/>
    <col min="1040" max="1040" width="9.28515625" style="181" customWidth="1"/>
    <col min="1041" max="1041" width="14.7109375" style="181" customWidth="1"/>
    <col min="1042" max="1042" width="6.28515625" style="181" customWidth="1"/>
    <col min="1043" max="1043" width="13.85546875" style="181" customWidth="1"/>
    <col min="1044" max="1044" width="12.7109375" style="181" customWidth="1"/>
    <col min="1045" max="1276" width="11.42578125" style="181"/>
    <col min="1277" max="1277" width="10.85546875" style="181" customWidth="1"/>
    <col min="1278" max="1278" width="41.42578125" style="181" customWidth="1"/>
    <col min="1279" max="1279" width="16.42578125" style="181" customWidth="1"/>
    <col min="1280" max="1280" width="12.140625" style="181" customWidth="1"/>
    <col min="1281" max="1281" width="15.85546875" style="181" customWidth="1"/>
    <col min="1282" max="1282" width="18.7109375" style="181" customWidth="1"/>
    <col min="1283" max="1283" width="10.7109375" style="181" customWidth="1"/>
    <col min="1284" max="1284" width="18.7109375" style="181" customWidth="1"/>
    <col min="1285" max="1285" width="10.7109375" style="181" customWidth="1"/>
    <col min="1286" max="1286" width="18.7109375" style="181" customWidth="1"/>
    <col min="1287" max="1287" width="10.7109375" style="181" customWidth="1"/>
    <col min="1288" max="1288" width="18.7109375" style="181" customWidth="1"/>
    <col min="1289" max="1289" width="10.7109375" style="181" customWidth="1"/>
    <col min="1290" max="1290" width="18.7109375" style="181" customWidth="1"/>
    <col min="1291" max="1291" width="10.7109375" style="181" customWidth="1"/>
    <col min="1292" max="1292" width="18.7109375" style="181" customWidth="1"/>
    <col min="1293" max="1293" width="4.7109375" style="181" customWidth="1"/>
    <col min="1294" max="1294" width="20.42578125" style="181" customWidth="1"/>
    <col min="1295" max="1295" width="9.140625" style="181" customWidth="1"/>
    <col min="1296" max="1296" width="9.28515625" style="181" customWidth="1"/>
    <col min="1297" max="1297" width="14.7109375" style="181" customWidth="1"/>
    <col min="1298" max="1298" width="6.28515625" style="181" customWidth="1"/>
    <col min="1299" max="1299" width="13.85546875" style="181" customWidth="1"/>
    <col min="1300" max="1300" width="12.7109375" style="181" customWidth="1"/>
    <col min="1301" max="1532" width="11.42578125" style="181"/>
    <col min="1533" max="1533" width="10.85546875" style="181" customWidth="1"/>
    <col min="1534" max="1534" width="41.42578125" style="181" customWidth="1"/>
    <col min="1535" max="1535" width="16.42578125" style="181" customWidth="1"/>
    <col min="1536" max="1536" width="12.140625" style="181" customWidth="1"/>
    <col min="1537" max="1537" width="15.85546875" style="181" customWidth="1"/>
    <col min="1538" max="1538" width="18.7109375" style="181" customWidth="1"/>
    <col min="1539" max="1539" width="10.7109375" style="181" customWidth="1"/>
    <col min="1540" max="1540" width="18.7109375" style="181" customWidth="1"/>
    <col min="1541" max="1541" width="10.7109375" style="181" customWidth="1"/>
    <col min="1542" max="1542" width="18.7109375" style="181" customWidth="1"/>
    <col min="1543" max="1543" width="10.7109375" style="181" customWidth="1"/>
    <col min="1544" max="1544" width="18.7109375" style="181" customWidth="1"/>
    <col min="1545" max="1545" width="10.7109375" style="181" customWidth="1"/>
    <col min="1546" max="1546" width="18.7109375" style="181" customWidth="1"/>
    <col min="1547" max="1547" width="10.7109375" style="181" customWidth="1"/>
    <col min="1548" max="1548" width="18.7109375" style="181" customWidth="1"/>
    <col min="1549" max="1549" width="4.7109375" style="181" customWidth="1"/>
    <col min="1550" max="1550" width="20.42578125" style="181" customWidth="1"/>
    <col min="1551" max="1551" width="9.140625" style="181" customWidth="1"/>
    <col min="1552" max="1552" width="9.28515625" style="181" customWidth="1"/>
    <col min="1553" max="1553" width="14.7109375" style="181" customWidth="1"/>
    <col min="1554" max="1554" width="6.28515625" style="181" customWidth="1"/>
    <col min="1555" max="1555" width="13.85546875" style="181" customWidth="1"/>
    <col min="1556" max="1556" width="12.7109375" style="181" customWidth="1"/>
    <col min="1557" max="1788" width="11.42578125" style="181"/>
    <col min="1789" max="1789" width="10.85546875" style="181" customWidth="1"/>
    <col min="1790" max="1790" width="41.42578125" style="181" customWidth="1"/>
    <col min="1791" max="1791" width="16.42578125" style="181" customWidth="1"/>
    <col min="1792" max="1792" width="12.140625" style="181" customWidth="1"/>
    <col min="1793" max="1793" width="15.85546875" style="181" customWidth="1"/>
    <col min="1794" max="1794" width="18.7109375" style="181" customWidth="1"/>
    <col min="1795" max="1795" width="10.7109375" style="181" customWidth="1"/>
    <col min="1796" max="1796" width="18.7109375" style="181" customWidth="1"/>
    <col min="1797" max="1797" width="10.7109375" style="181" customWidth="1"/>
    <col min="1798" max="1798" width="18.7109375" style="181" customWidth="1"/>
    <col min="1799" max="1799" width="10.7109375" style="181" customWidth="1"/>
    <col min="1800" max="1800" width="18.7109375" style="181" customWidth="1"/>
    <col min="1801" max="1801" width="10.7109375" style="181" customWidth="1"/>
    <col min="1802" max="1802" width="18.7109375" style="181" customWidth="1"/>
    <col min="1803" max="1803" width="10.7109375" style="181" customWidth="1"/>
    <col min="1804" max="1804" width="18.7109375" style="181" customWidth="1"/>
    <col min="1805" max="1805" width="4.7109375" style="181" customWidth="1"/>
    <col min="1806" max="1806" width="20.42578125" style="181" customWidth="1"/>
    <col min="1807" max="1807" width="9.140625" style="181" customWidth="1"/>
    <col min="1808" max="1808" width="9.28515625" style="181" customWidth="1"/>
    <col min="1809" max="1809" width="14.7109375" style="181" customWidth="1"/>
    <col min="1810" max="1810" width="6.28515625" style="181" customWidth="1"/>
    <col min="1811" max="1811" width="13.85546875" style="181" customWidth="1"/>
    <col min="1812" max="1812" width="12.7109375" style="181" customWidth="1"/>
    <col min="1813" max="2044" width="11.42578125" style="181"/>
    <col min="2045" max="2045" width="10.85546875" style="181" customWidth="1"/>
    <col min="2046" max="2046" width="41.42578125" style="181" customWidth="1"/>
    <col min="2047" max="2047" width="16.42578125" style="181" customWidth="1"/>
    <col min="2048" max="2048" width="12.140625" style="181" customWidth="1"/>
    <col min="2049" max="2049" width="15.85546875" style="181" customWidth="1"/>
    <col min="2050" max="2050" width="18.7109375" style="181" customWidth="1"/>
    <col min="2051" max="2051" width="10.7109375" style="181" customWidth="1"/>
    <col min="2052" max="2052" width="18.7109375" style="181" customWidth="1"/>
    <col min="2053" max="2053" width="10.7109375" style="181" customWidth="1"/>
    <col min="2054" max="2054" width="18.7109375" style="181" customWidth="1"/>
    <col min="2055" max="2055" width="10.7109375" style="181" customWidth="1"/>
    <col min="2056" max="2056" width="18.7109375" style="181" customWidth="1"/>
    <col min="2057" max="2057" width="10.7109375" style="181" customWidth="1"/>
    <col min="2058" max="2058" width="18.7109375" style="181" customWidth="1"/>
    <col min="2059" max="2059" width="10.7109375" style="181" customWidth="1"/>
    <col min="2060" max="2060" width="18.7109375" style="181" customWidth="1"/>
    <col min="2061" max="2061" width="4.7109375" style="181" customWidth="1"/>
    <col min="2062" max="2062" width="20.42578125" style="181" customWidth="1"/>
    <col min="2063" max="2063" width="9.140625" style="181" customWidth="1"/>
    <col min="2064" max="2064" width="9.28515625" style="181" customWidth="1"/>
    <col min="2065" max="2065" width="14.7109375" style="181" customWidth="1"/>
    <col min="2066" max="2066" width="6.28515625" style="181" customWidth="1"/>
    <col min="2067" max="2067" width="13.85546875" style="181" customWidth="1"/>
    <col min="2068" max="2068" width="12.7109375" style="181" customWidth="1"/>
    <col min="2069" max="2300" width="11.42578125" style="181"/>
    <col min="2301" max="2301" width="10.85546875" style="181" customWidth="1"/>
    <col min="2302" max="2302" width="41.42578125" style="181" customWidth="1"/>
    <col min="2303" max="2303" width="16.42578125" style="181" customWidth="1"/>
    <col min="2304" max="2304" width="12.140625" style="181" customWidth="1"/>
    <col min="2305" max="2305" width="15.85546875" style="181" customWidth="1"/>
    <col min="2306" max="2306" width="18.7109375" style="181" customWidth="1"/>
    <col min="2307" max="2307" width="10.7109375" style="181" customWidth="1"/>
    <col min="2308" max="2308" width="18.7109375" style="181" customWidth="1"/>
    <col min="2309" max="2309" width="10.7109375" style="181" customWidth="1"/>
    <col min="2310" max="2310" width="18.7109375" style="181" customWidth="1"/>
    <col min="2311" max="2311" width="10.7109375" style="181" customWidth="1"/>
    <col min="2312" max="2312" width="18.7109375" style="181" customWidth="1"/>
    <col min="2313" max="2313" width="10.7109375" style="181" customWidth="1"/>
    <col min="2314" max="2314" width="18.7109375" style="181" customWidth="1"/>
    <col min="2315" max="2315" width="10.7109375" style="181" customWidth="1"/>
    <col min="2316" max="2316" width="18.7109375" style="181" customWidth="1"/>
    <col min="2317" max="2317" width="4.7109375" style="181" customWidth="1"/>
    <col min="2318" max="2318" width="20.42578125" style="181" customWidth="1"/>
    <col min="2319" max="2319" width="9.140625" style="181" customWidth="1"/>
    <col min="2320" max="2320" width="9.28515625" style="181" customWidth="1"/>
    <col min="2321" max="2321" width="14.7109375" style="181" customWidth="1"/>
    <col min="2322" max="2322" width="6.28515625" style="181" customWidth="1"/>
    <col min="2323" max="2323" width="13.85546875" style="181" customWidth="1"/>
    <col min="2324" max="2324" width="12.7109375" style="181" customWidth="1"/>
    <col min="2325" max="2556" width="11.42578125" style="181"/>
    <col min="2557" max="2557" width="10.85546875" style="181" customWidth="1"/>
    <col min="2558" max="2558" width="41.42578125" style="181" customWidth="1"/>
    <col min="2559" max="2559" width="16.42578125" style="181" customWidth="1"/>
    <col min="2560" max="2560" width="12.140625" style="181" customWidth="1"/>
    <col min="2561" max="2561" width="15.85546875" style="181" customWidth="1"/>
    <col min="2562" max="2562" width="18.7109375" style="181" customWidth="1"/>
    <col min="2563" max="2563" width="10.7109375" style="181" customWidth="1"/>
    <col min="2564" max="2564" width="18.7109375" style="181" customWidth="1"/>
    <col min="2565" max="2565" width="10.7109375" style="181" customWidth="1"/>
    <col min="2566" max="2566" width="18.7109375" style="181" customWidth="1"/>
    <col min="2567" max="2567" width="10.7109375" style="181" customWidth="1"/>
    <col min="2568" max="2568" width="18.7109375" style="181" customWidth="1"/>
    <col min="2569" max="2569" width="10.7109375" style="181" customWidth="1"/>
    <col min="2570" max="2570" width="18.7109375" style="181" customWidth="1"/>
    <col min="2571" max="2571" width="10.7109375" style="181" customWidth="1"/>
    <col min="2572" max="2572" width="18.7109375" style="181" customWidth="1"/>
    <col min="2573" max="2573" width="4.7109375" style="181" customWidth="1"/>
    <col min="2574" max="2574" width="20.42578125" style="181" customWidth="1"/>
    <col min="2575" max="2575" width="9.140625" style="181" customWidth="1"/>
    <col min="2576" max="2576" width="9.28515625" style="181" customWidth="1"/>
    <col min="2577" max="2577" width="14.7109375" style="181" customWidth="1"/>
    <col min="2578" max="2578" width="6.28515625" style="181" customWidth="1"/>
    <col min="2579" max="2579" width="13.85546875" style="181" customWidth="1"/>
    <col min="2580" max="2580" width="12.7109375" style="181" customWidth="1"/>
    <col min="2581" max="2812" width="11.42578125" style="181"/>
    <col min="2813" max="2813" width="10.85546875" style="181" customWidth="1"/>
    <col min="2814" max="2814" width="41.42578125" style="181" customWidth="1"/>
    <col min="2815" max="2815" width="16.42578125" style="181" customWidth="1"/>
    <col min="2816" max="2816" width="12.140625" style="181" customWidth="1"/>
    <col min="2817" max="2817" width="15.85546875" style="181" customWidth="1"/>
    <col min="2818" max="2818" width="18.7109375" style="181" customWidth="1"/>
    <col min="2819" max="2819" width="10.7109375" style="181" customWidth="1"/>
    <col min="2820" max="2820" width="18.7109375" style="181" customWidth="1"/>
    <col min="2821" max="2821" width="10.7109375" style="181" customWidth="1"/>
    <col min="2822" max="2822" width="18.7109375" style="181" customWidth="1"/>
    <col min="2823" max="2823" width="10.7109375" style="181" customWidth="1"/>
    <col min="2824" max="2824" width="18.7109375" style="181" customWidth="1"/>
    <col min="2825" max="2825" width="10.7109375" style="181" customWidth="1"/>
    <col min="2826" max="2826" width="18.7109375" style="181" customWidth="1"/>
    <col min="2827" max="2827" width="10.7109375" style="181" customWidth="1"/>
    <col min="2828" max="2828" width="18.7109375" style="181" customWidth="1"/>
    <col min="2829" max="2829" width="4.7109375" style="181" customWidth="1"/>
    <col min="2830" max="2830" width="20.42578125" style="181" customWidth="1"/>
    <col min="2831" max="2831" width="9.140625" style="181" customWidth="1"/>
    <col min="2832" max="2832" width="9.28515625" style="181" customWidth="1"/>
    <col min="2833" max="2833" width="14.7109375" style="181" customWidth="1"/>
    <col min="2834" max="2834" width="6.28515625" style="181" customWidth="1"/>
    <col min="2835" max="2835" width="13.85546875" style="181" customWidth="1"/>
    <col min="2836" max="2836" width="12.7109375" style="181" customWidth="1"/>
    <col min="2837" max="3068" width="11.42578125" style="181"/>
    <col min="3069" max="3069" width="10.85546875" style="181" customWidth="1"/>
    <col min="3070" max="3070" width="41.42578125" style="181" customWidth="1"/>
    <col min="3071" max="3071" width="16.42578125" style="181" customWidth="1"/>
    <col min="3072" max="3072" width="12.140625" style="181" customWidth="1"/>
    <col min="3073" max="3073" width="15.85546875" style="181" customWidth="1"/>
    <col min="3074" max="3074" width="18.7109375" style="181" customWidth="1"/>
    <col min="3075" max="3075" width="10.7109375" style="181" customWidth="1"/>
    <col min="3076" max="3076" width="18.7109375" style="181" customWidth="1"/>
    <col min="3077" max="3077" width="10.7109375" style="181" customWidth="1"/>
    <col min="3078" max="3078" width="18.7109375" style="181" customWidth="1"/>
    <col min="3079" max="3079" width="10.7109375" style="181" customWidth="1"/>
    <col min="3080" max="3080" width="18.7109375" style="181" customWidth="1"/>
    <col min="3081" max="3081" width="10.7109375" style="181" customWidth="1"/>
    <col min="3082" max="3082" width="18.7109375" style="181" customWidth="1"/>
    <col min="3083" max="3083" width="10.7109375" style="181" customWidth="1"/>
    <col min="3084" max="3084" width="18.7109375" style="181" customWidth="1"/>
    <col min="3085" max="3085" width="4.7109375" style="181" customWidth="1"/>
    <col min="3086" max="3086" width="20.42578125" style="181" customWidth="1"/>
    <col min="3087" max="3087" width="9.140625" style="181" customWidth="1"/>
    <col min="3088" max="3088" width="9.28515625" style="181" customWidth="1"/>
    <col min="3089" max="3089" width="14.7109375" style="181" customWidth="1"/>
    <col min="3090" max="3090" width="6.28515625" style="181" customWidth="1"/>
    <col min="3091" max="3091" width="13.85546875" style="181" customWidth="1"/>
    <col min="3092" max="3092" width="12.7109375" style="181" customWidth="1"/>
    <col min="3093" max="3324" width="11.42578125" style="181"/>
    <col min="3325" max="3325" width="10.85546875" style="181" customWidth="1"/>
    <col min="3326" max="3326" width="41.42578125" style="181" customWidth="1"/>
    <col min="3327" max="3327" width="16.42578125" style="181" customWidth="1"/>
    <col min="3328" max="3328" width="12.140625" style="181" customWidth="1"/>
    <col min="3329" max="3329" width="15.85546875" style="181" customWidth="1"/>
    <col min="3330" max="3330" width="18.7109375" style="181" customWidth="1"/>
    <col min="3331" max="3331" width="10.7109375" style="181" customWidth="1"/>
    <col min="3332" max="3332" width="18.7109375" style="181" customWidth="1"/>
    <col min="3333" max="3333" width="10.7109375" style="181" customWidth="1"/>
    <col min="3334" max="3334" width="18.7109375" style="181" customWidth="1"/>
    <col min="3335" max="3335" width="10.7109375" style="181" customWidth="1"/>
    <col min="3336" max="3336" width="18.7109375" style="181" customWidth="1"/>
    <col min="3337" max="3337" width="10.7109375" style="181" customWidth="1"/>
    <col min="3338" max="3338" width="18.7109375" style="181" customWidth="1"/>
    <col min="3339" max="3339" width="10.7109375" style="181" customWidth="1"/>
    <col min="3340" max="3340" width="18.7109375" style="181" customWidth="1"/>
    <col min="3341" max="3341" width="4.7109375" style="181" customWidth="1"/>
    <col min="3342" max="3342" width="20.42578125" style="181" customWidth="1"/>
    <col min="3343" max="3343" width="9.140625" style="181" customWidth="1"/>
    <col min="3344" max="3344" width="9.28515625" style="181" customWidth="1"/>
    <col min="3345" max="3345" width="14.7109375" style="181" customWidth="1"/>
    <col min="3346" max="3346" width="6.28515625" style="181" customWidth="1"/>
    <col min="3347" max="3347" width="13.85546875" style="181" customWidth="1"/>
    <col min="3348" max="3348" width="12.7109375" style="181" customWidth="1"/>
    <col min="3349" max="3580" width="11.42578125" style="181"/>
    <col min="3581" max="3581" width="10.85546875" style="181" customWidth="1"/>
    <col min="3582" max="3582" width="41.42578125" style="181" customWidth="1"/>
    <col min="3583" max="3583" width="16.42578125" style="181" customWidth="1"/>
    <col min="3584" max="3584" width="12.140625" style="181" customWidth="1"/>
    <col min="3585" max="3585" width="15.85546875" style="181" customWidth="1"/>
    <col min="3586" max="3586" width="18.7109375" style="181" customWidth="1"/>
    <col min="3587" max="3587" width="10.7109375" style="181" customWidth="1"/>
    <col min="3588" max="3588" width="18.7109375" style="181" customWidth="1"/>
    <col min="3589" max="3589" width="10.7109375" style="181" customWidth="1"/>
    <col min="3590" max="3590" width="18.7109375" style="181" customWidth="1"/>
    <col min="3591" max="3591" width="10.7109375" style="181" customWidth="1"/>
    <col min="3592" max="3592" width="18.7109375" style="181" customWidth="1"/>
    <col min="3593" max="3593" width="10.7109375" style="181" customWidth="1"/>
    <col min="3594" max="3594" width="18.7109375" style="181" customWidth="1"/>
    <col min="3595" max="3595" width="10.7109375" style="181" customWidth="1"/>
    <col min="3596" max="3596" width="18.7109375" style="181" customWidth="1"/>
    <col min="3597" max="3597" width="4.7109375" style="181" customWidth="1"/>
    <col min="3598" max="3598" width="20.42578125" style="181" customWidth="1"/>
    <col min="3599" max="3599" width="9.140625" style="181" customWidth="1"/>
    <col min="3600" max="3600" width="9.28515625" style="181" customWidth="1"/>
    <col min="3601" max="3601" width="14.7109375" style="181" customWidth="1"/>
    <col min="3602" max="3602" width="6.28515625" style="181" customWidth="1"/>
    <col min="3603" max="3603" width="13.85546875" style="181" customWidth="1"/>
    <col min="3604" max="3604" width="12.7109375" style="181" customWidth="1"/>
    <col min="3605" max="3836" width="11.42578125" style="181"/>
    <col min="3837" max="3837" width="10.85546875" style="181" customWidth="1"/>
    <col min="3838" max="3838" width="41.42578125" style="181" customWidth="1"/>
    <col min="3839" max="3839" width="16.42578125" style="181" customWidth="1"/>
    <col min="3840" max="3840" width="12.140625" style="181" customWidth="1"/>
    <col min="3841" max="3841" width="15.85546875" style="181" customWidth="1"/>
    <col min="3842" max="3842" width="18.7109375" style="181" customWidth="1"/>
    <col min="3843" max="3843" width="10.7109375" style="181" customWidth="1"/>
    <col min="3844" max="3844" width="18.7109375" style="181" customWidth="1"/>
    <col min="3845" max="3845" width="10.7109375" style="181" customWidth="1"/>
    <col min="3846" max="3846" width="18.7109375" style="181" customWidth="1"/>
    <col min="3847" max="3847" width="10.7109375" style="181" customWidth="1"/>
    <col min="3848" max="3848" width="18.7109375" style="181" customWidth="1"/>
    <col min="3849" max="3849" width="10.7109375" style="181" customWidth="1"/>
    <col min="3850" max="3850" width="18.7109375" style="181" customWidth="1"/>
    <col min="3851" max="3851" width="10.7109375" style="181" customWidth="1"/>
    <col min="3852" max="3852" width="18.7109375" style="181" customWidth="1"/>
    <col min="3853" max="3853" width="4.7109375" style="181" customWidth="1"/>
    <col min="3854" max="3854" width="20.42578125" style="181" customWidth="1"/>
    <col min="3855" max="3855" width="9.140625" style="181" customWidth="1"/>
    <col min="3856" max="3856" width="9.28515625" style="181" customWidth="1"/>
    <col min="3857" max="3857" width="14.7109375" style="181" customWidth="1"/>
    <col min="3858" max="3858" width="6.28515625" style="181" customWidth="1"/>
    <col min="3859" max="3859" width="13.85546875" style="181" customWidth="1"/>
    <col min="3860" max="3860" width="12.7109375" style="181" customWidth="1"/>
    <col min="3861" max="4092" width="11.42578125" style="181"/>
    <col min="4093" max="4093" width="10.85546875" style="181" customWidth="1"/>
    <col min="4094" max="4094" width="41.42578125" style="181" customWidth="1"/>
    <col min="4095" max="4095" width="16.42578125" style="181" customWidth="1"/>
    <col min="4096" max="4096" width="12.140625" style="181" customWidth="1"/>
    <col min="4097" max="4097" width="15.85546875" style="181" customWidth="1"/>
    <col min="4098" max="4098" width="18.7109375" style="181" customWidth="1"/>
    <col min="4099" max="4099" width="10.7109375" style="181" customWidth="1"/>
    <col min="4100" max="4100" width="18.7109375" style="181" customWidth="1"/>
    <col min="4101" max="4101" width="10.7109375" style="181" customWidth="1"/>
    <col min="4102" max="4102" width="18.7109375" style="181" customWidth="1"/>
    <col min="4103" max="4103" width="10.7109375" style="181" customWidth="1"/>
    <col min="4104" max="4104" width="18.7109375" style="181" customWidth="1"/>
    <col min="4105" max="4105" width="10.7109375" style="181" customWidth="1"/>
    <col min="4106" max="4106" width="18.7109375" style="181" customWidth="1"/>
    <col min="4107" max="4107" width="10.7109375" style="181" customWidth="1"/>
    <col min="4108" max="4108" width="18.7109375" style="181" customWidth="1"/>
    <col min="4109" max="4109" width="4.7109375" style="181" customWidth="1"/>
    <col min="4110" max="4110" width="20.42578125" style="181" customWidth="1"/>
    <col min="4111" max="4111" width="9.140625" style="181" customWidth="1"/>
    <col min="4112" max="4112" width="9.28515625" style="181" customWidth="1"/>
    <col min="4113" max="4113" width="14.7109375" style="181" customWidth="1"/>
    <col min="4114" max="4114" width="6.28515625" style="181" customWidth="1"/>
    <col min="4115" max="4115" width="13.85546875" style="181" customWidth="1"/>
    <col min="4116" max="4116" width="12.7109375" style="181" customWidth="1"/>
    <col min="4117" max="4348" width="11.42578125" style="181"/>
    <col min="4349" max="4349" width="10.85546875" style="181" customWidth="1"/>
    <col min="4350" max="4350" width="41.42578125" style="181" customWidth="1"/>
    <col min="4351" max="4351" width="16.42578125" style="181" customWidth="1"/>
    <col min="4352" max="4352" width="12.140625" style="181" customWidth="1"/>
    <col min="4353" max="4353" width="15.85546875" style="181" customWidth="1"/>
    <col min="4354" max="4354" width="18.7109375" style="181" customWidth="1"/>
    <col min="4355" max="4355" width="10.7109375" style="181" customWidth="1"/>
    <col min="4356" max="4356" width="18.7109375" style="181" customWidth="1"/>
    <col min="4357" max="4357" width="10.7109375" style="181" customWidth="1"/>
    <col min="4358" max="4358" width="18.7109375" style="181" customWidth="1"/>
    <col min="4359" max="4359" width="10.7109375" style="181" customWidth="1"/>
    <col min="4360" max="4360" width="18.7109375" style="181" customWidth="1"/>
    <col min="4361" max="4361" width="10.7109375" style="181" customWidth="1"/>
    <col min="4362" max="4362" width="18.7109375" style="181" customWidth="1"/>
    <col min="4363" max="4363" width="10.7109375" style="181" customWidth="1"/>
    <col min="4364" max="4364" width="18.7109375" style="181" customWidth="1"/>
    <col min="4365" max="4365" width="4.7109375" style="181" customWidth="1"/>
    <col min="4366" max="4366" width="20.42578125" style="181" customWidth="1"/>
    <col min="4367" max="4367" width="9.140625" style="181" customWidth="1"/>
    <col min="4368" max="4368" width="9.28515625" style="181" customWidth="1"/>
    <col min="4369" max="4369" width="14.7109375" style="181" customWidth="1"/>
    <col min="4370" max="4370" width="6.28515625" style="181" customWidth="1"/>
    <col min="4371" max="4371" width="13.85546875" style="181" customWidth="1"/>
    <col min="4372" max="4372" width="12.7109375" style="181" customWidth="1"/>
    <col min="4373" max="4604" width="11.42578125" style="181"/>
    <col min="4605" max="4605" width="10.85546875" style="181" customWidth="1"/>
    <col min="4606" max="4606" width="41.42578125" style="181" customWidth="1"/>
    <col min="4607" max="4607" width="16.42578125" style="181" customWidth="1"/>
    <col min="4608" max="4608" width="12.140625" style="181" customWidth="1"/>
    <col min="4609" max="4609" width="15.85546875" style="181" customWidth="1"/>
    <col min="4610" max="4610" width="18.7109375" style="181" customWidth="1"/>
    <col min="4611" max="4611" width="10.7109375" style="181" customWidth="1"/>
    <col min="4612" max="4612" width="18.7109375" style="181" customWidth="1"/>
    <col min="4613" max="4613" width="10.7109375" style="181" customWidth="1"/>
    <col min="4614" max="4614" width="18.7109375" style="181" customWidth="1"/>
    <col min="4615" max="4615" width="10.7109375" style="181" customWidth="1"/>
    <col min="4616" max="4616" width="18.7109375" style="181" customWidth="1"/>
    <col min="4617" max="4617" width="10.7109375" style="181" customWidth="1"/>
    <col min="4618" max="4618" width="18.7109375" style="181" customWidth="1"/>
    <col min="4619" max="4619" width="10.7109375" style="181" customWidth="1"/>
    <col min="4620" max="4620" width="18.7109375" style="181" customWidth="1"/>
    <col min="4621" max="4621" width="4.7109375" style="181" customWidth="1"/>
    <col min="4622" max="4622" width="20.42578125" style="181" customWidth="1"/>
    <col min="4623" max="4623" width="9.140625" style="181" customWidth="1"/>
    <col min="4624" max="4624" width="9.28515625" style="181" customWidth="1"/>
    <col min="4625" max="4625" width="14.7109375" style="181" customWidth="1"/>
    <col min="4626" max="4626" width="6.28515625" style="181" customWidth="1"/>
    <col min="4627" max="4627" width="13.85546875" style="181" customWidth="1"/>
    <col min="4628" max="4628" width="12.7109375" style="181" customWidth="1"/>
    <col min="4629" max="4860" width="11.42578125" style="181"/>
    <col min="4861" max="4861" width="10.85546875" style="181" customWidth="1"/>
    <col min="4862" max="4862" width="41.42578125" style="181" customWidth="1"/>
    <col min="4863" max="4863" width="16.42578125" style="181" customWidth="1"/>
    <col min="4864" max="4864" width="12.140625" style="181" customWidth="1"/>
    <col min="4865" max="4865" width="15.85546875" style="181" customWidth="1"/>
    <col min="4866" max="4866" width="18.7109375" style="181" customWidth="1"/>
    <col min="4867" max="4867" width="10.7109375" style="181" customWidth="1"/>
    <col min="4868" max="4868" width="18.7109375" style="181" customWidth="1"/>
    <col min="4869" max="4869" width="10.7109375" style="181" customWidth="1"/>
    <col min="4870" max="4870" width="18.7109375" style="181" customWidth="1"/>
    <col min="4871" max="4871" width="10.7109375" style="181" customWidth="1"/>
    <col min="4872" max="4872" width="18.7109375" style="181" customWidth="1"/>
    <col min="4873" max="4873" width="10.7109375" style="181" customWidth="1"/>
    <col min="4874" max="4874" width="18.7109375" style="181" customWidth="1"/>
    <col min="4875" max="4875" width="10.7109375" style="181" customWidth="1"/>
    <col min="4876" max="4876" width="18.7109375" style="181" customWidth="1"/>
    <col min="4877" max="4877" width="4.7109375" style="181" customWidth="1"/>
    <col min="4878" max="4878" width="20.42578125" style="181" customWidth="1"/>
    <col min="4879" max="4879" width="9.140625" style="181" customWidth="1"/>
    <col min="4880" max="4880" width="9.28515625" style="181" customWidth="1"/>
    <col min="4881" max="4881" width="14.7109375" style="181" customWidth="1"/>
    <col min="4882" max="4882" width="6.28515625" style="181" customWidth="1"/>
    <col min="4883" max="4883" width="13.85546875" style="181" customWidth="1"/>
    <col min="4884" max="4884" width="12.7109375" style="181" customWidth="1"/>
    <col min="4885" max="5116" width="11.42578125" style="181"/>
    <col min="5117" max="5117" width="10.85546875" style="181" customWidth="1"/>
    <col min="5118" max="5118" width="41.42578125" style="181" customWidth="1"/>
    <col min="5119" max="5119" width="16.42578125" style="181" customWidth="1"/>
    <col min="5120" max="5120" width="12.140625" style="181" customWidth="1"/>
    <col min="5121" max="5121" width="15.85546875" style="181" customWidth="1"/>
    <col min="5122" max="5122" width="18.7109375" style="181" customWidth="1"/>
    <col min="5123" max="5123" width="10.7109375" style="181" customWidth="1"/>
    <col min="5124" max="5124" width="18.7109375" style="181" customWidth="1"/>
    <col min="5125" max="5125" width="10.7109375" style="181" customWidth="1"/>
    <col min="5126" max="5126" width="18.7109375" style="181" customWidth="1"/>
    <col min="5127" max="5127" width="10.7109375" style="181" customWidth="1"/>
    <col min="5128" max="5128" width="18.7109375" style="181" customWidth="1"/>
    <col min="5129" max="5129" width="10.7109375" style="181" customWidth="1"/>
    <col min="5130" max="5130" width="18.7109375" style="181" customWidth="1"/>
    <col min="5131" max="5131" width="10.7109375" style="181" customWidth="1"/>
    <col min="5132" max="5132" width="18.7109375" style="181" customWidth="1"/>
    <col min="5133" max="5133" width="4.7109375" style="181" customWidth="1"/>
    <col min="5134" max="5134" width="20.42578125" style="181" customWidth="1"/>
    <col min="5135" max="5135" width="9.140625" style="181" customWidth="1"/>
    <col min="5136" max="5136" width="9.28515625" style="181" customWidth="1"/>
    <col min="5137" max="5137" width="14.7109375" style="181" customWidth="1"/>
    <col min="5138" max="5138" width="6.28515625" style="181" customWidth="1"/>
    <col min="5139" max="5139" width="13.85546875" style="181" customWidth="1"/>
    <col min="5140" max="5140" width="12.7109375" style="181" customWidth="1"/>
    <col min="5141" max="5372" width="11.42578125" style="181"/>
    <col min="5373" max="5373" width="10.85546875" style="181" customWidth="1"/>
    <col min="5374" max="5374" width="41.42578125" style="181" customWidth="1"/>
    <col min="5375" max="5375" width="16.42578125" style="181" customWidth="1"/>
    <col min="5376" max="5376" width="12.140625" style="181" customWidth="1"/>
    <col min="5377" max="5377" width="15.85546875" style="181" customWidth="1"/>
    <col min="5378" max="5378" width="18.7109375" style="181" customWidth="1"/>
    <col min="5379" max="5379" width="10.7109375" style="181" customWidth="1"/>
    <col min="5380" max="5380" width="18.7109375" style="181" customWidth="1"/>
    <col min="5381" max="5381" width="10.7109375" style="181" customWidth="1"/>
    <col min="5382" max="5382" width="18.7109375" style="181" customWidth="1"/>
    <col min="5383" max="5383" width="10.7109375" style="181" customWidth="1"/>
    <col min="5384" max="5384" width="18.7109375" style="181" customWidth="1"/>
    <col min="5385" max="5385" width="10.7109375" style="181" customWidth="1"/>
    <col min="5386" max="5386" width="18.7109375" style="181" customWidth="1"/>
    <col min="5387" max="5387" width="10.7109375" style="181" customWidth="1"/>
    <col min="5388" max="5388" width="18.7109375" style="181" customWidth="1"/>
    <col min="5389" max="5389" width="4.7109375" style="181" customWidth="1"/>
    <col min="5390" max="5390" width="20.42578125" style="181" customWidth="1"/>
    <col min="5391" max="5391" width="9.140625" style="181" customWidth="1"/>
    <col min="5392" max="5392" width="9.28515625" style="181" customWidth="1"/>
    <col min="5393" max="5393" width="14.7109375" style="181" customWidth="1"/>
    <col min="5394" max="5394" width="6.28515625" style="181" customWidth="1"/>
    <col min="5395" max="5395" width="13.85546875" style="181" customWidth="1"/>
    <col min="5396" max="5396" width="12.7109375" style="181" customWidth="1"/>
    <col min="5397" max="5628" width="11.42578125" style="181"/>
    <col min="5629" max="5629" width="10.85546875" style="181" customWidth="1"/>
    <col min="5630" max="5630" width="41.42578125" style="181" customWidth="1"/>
    <col min="5631" max="5631" width="16.42578125" style="181" customWidth="1"/>
    <col min="5632" max="5632" width="12.140625" style="181" customWidth="1"/>
    <col min="5633" max="5633" width="15.85546875" style="181" customWidth="1"/>
    <col min="5634" max="5634" width="18.7109375" style="181" customWidth="1"/>
    <col min="5635" max="5635" width="10.7109375" style="181" customWidth="1"/>
    <col min="5636" max="5636" width="18.7109375" style="181" customWidth="1"/>
    <col min="5637" max="5637" width="10.7109375" style="181" customWidth="1"/>
    <col min="5638" max="5638" width="18.7109375" style="181" customWidth="1"/>
    <col min="5639" max="5639" width="10.7109375" style="181" customWidth="1"/>
    <col min="5640" max="5640" width="18.7109375" style="181" customWidth="1"/>
    <col min="5641" max="5641" width="10.7109375" style="181" customWidth="1"/>
    <col min="5642" max="5642" width="18.7109375" style="181" customWidth="1"/>
    <col min="5643" max="5643" width="10.7109375" style="181" customWidth="1"/>
    <col min="5644" max="5644" width="18.7109375" style="181" customWidth="1"/>
    <col min="5645" max="5645" width="4.7109375" style="181" customWidth="1"/>
    <col min="5646" max="5646" width="20.42578125" style="181" customWidth="1"/>
    <col min="5647" max="5647" width="9.140625" style="181" customWidth="1"/>
    <col min="5648" max="5648" width="9.28515625" style="181" customWidth="1"/>
    <col min="5649" max="5649" width="14.7109375" style="181" customWidth="1"/>
    <col min="5650" max="5650" width="6.28515625" style="181" customWidth="1"/>
    <col min="5651" max="5651" width="13.85546875" style="181" customWidth="1"/>
    <col min="5652" max="5652" width="12.7109375" style="181" customWidth="1"/>
    <col min="5653" max="5884" width="11.42578125" style="181"/>
    <col min="5885" max="5885" width="10.85546875" style="181" customWidth="1"/>
    <col min="5886" max="5886" width="41.42578125" style="181" customWidth="1"/>
    <col min="5887" max="5887" width="16.42578125" style="181" customWidth="1"/>
    <col min="5888" max="5888" width="12.140625" style="181" customWidth="1"/>
    <col min="5889" max="5889" width="15.85546875" style="181" customWidth="1"/>
    <col min="5890" max="5890" width="18.7109375" style="181" customWidth="1"/>
    <col min="5891" max="5891" width="10.7109375" style="181" customWidth="1"/>
    <col min="5892" max="5892" width="18.7109375" style="181" customWidth="1"/>
    <col min="5893" max="5893" width="10.7109375" style="181" customWidth="1"/>
    <col min="5894" max="5894" width="18.7109375" style="181" customWidth="1"/>
    <col min="5895" max="5895" width="10.7109375" style="181" customWidth="1"/>
    <col min="5896" max="5896" width="18.7109375" style="181" customWidth="1"/>
    <col min="5897" max="5897" width="10.7109375" style="181" customWidth="1"/>
    <col min="5898" max="5898" width="18.7109375" style="181" customWidth="1"/>
    <col min="5899" max="5899" width="10.7109375" style="181" customWidth="1"/>
    <col min="5900" max="5900" width="18.7109375" style="181" customWidth="1"/>
    <col min="5901" max="5901" width="4.7109375" style="181" customWidth="1"/>
    <col min="5902" max="5902" width="20.42578125" style="181" customWidth="1"/>
    <col min="5903" max="5903" width="9.140625" style="181" customWidth="1"/>
    <col min="5904" max="5904" width="9.28515625" style="181" customWidth="1"/>
    <col min="5905" max="5905" width="14.7109375" style="181" customWidth="1"/>
    <col min="5906" max="5906" width="6.28515625" style="181" customWidth="1"/>
    <col min="5907" max="5907" width="13.85546875" style="181" customWidth="1"/>
    <col min="5908" max="5908" width="12.7109375" style="181" customWidth="1"/>
    <col min="5909" max="6140" width="11.42578125" style="181"/>
    <col min="6141" max="6141" width="10.85546875" style="181" customWidth="1"/>
    <col min="6142" max="6142" width="41.42578125" style="181" customWidth="1"/>
    <col min="6143" max="6143" width="16.42578125" style="181" customWidth="1"/>
    <col min="6144" max="6144" width="12.140625" style="181" customWidth="1"/>
    <col min="6145" max="6145" width="15.85546875" style="181" customWidth="1"/>
    <col min="6146" max="6146" width="18.7109375" style="181" customWidth="1"/>
    <col min="6147" max="6147" width="10.7109375" style="181" customWidth="1"/>
    <col min="6148" max="6148" width="18.7109375" style="181" customWidth="1"/>
    <col min="6149" max="6149" width="10.7109375" style="181" customWidth="1"/>
    <col min="6150" max="6150" width="18.7109375" style="181" customWidth="1"/>
    <col min="6151" max="6151" width="10.7109375" style="181" customWidth="1"/>
    <col min="6152" max="6152" width="18.7109375" style="181" customWidth="1"/>
    <col min="6153" max="6153" width="10.7109375" style="181" customWidth="1"/>
    <col min="6154" max="6154" width="18.7109375" style="181" customWidth="1"/>
    <col min="6155" max="6155" width="10.7109375" style="181" customWidth="1"/>
    <col min="6156" max="6156" width="18.7109375" style="181" customWidth="1"/>
    <col min="6157" max="6157" width="4.7109375" style="181" customWidth="1"/>
    <col min="6158" max="6158" width="20.42578125" style="181" customWidth="1"/>
    <col min="6159" max="6159" width="9.140625" style="181" customWidth="1"/>
    <col min="6160" max="6160" width="9.28515625" style="181" customWidth="1"/>
    <col min="6161" max="6161" width="14.7109375" style="181" customWidth="1"/>
    <col min="6162" max="6162" width="6.28515625" style="181" customWidth="1"/>
    <col min="6163" max="6163" width="13.85546875" style="181" customWidth="1"/>
    <col min="6164" max="6164" width="12.7109375" style="181" customWidth="1"/>
    <col min="6165" max="6396" width="11.42578125" style="181"/>
    <col min="6397" max="6397" width="10.85546875" style="181" customWidth="1"/>
    <col min="6398" max="6398" width="41.42578125" style="181" customWidth="1"/>
    <col min="6399" max="6399" width="16.42578125" style="181" customWidth="1"/>
    <col min="6400" max="6400" width="12.140625" style="181" customWidth="1"/>
    <col min="6401" max="6401" width="15.85546875" style="181" customWidth="1"/>
    <col min="6402" max="6402" width="18.7109375" style="181" customWidth="1"/>
    <col min="6403" max="6403" width="10.7109375" style="181" customWidth="1"/>
    <col min="6404" max="6404" width="18.7109375" style="181" customWidth="1"/>
    <col min="6405" max="6405" width="10.7109375" style="181" customWidth="1"/>
    <col min="6406" max="6406" width="18.7109375" style="181" customWidth="1"/>
    <col min="6407" max="6407" width="10.7109375" style="181" customWidth="1"/>
    <col min="6408" max="6408" width="18.7109375" style="181" customWidth="1"/>
    <col min="6409" max="6409" width="10.7109375" style="181" customWidth="1"/>
    <col min="6410" max="6410" width="18.7109375" style="181" customWidth="1"/>
    <col min="6411" max="6411" width="10.7109375" style="181" customWidth="1"/>
    <col min="6412" max="6412" width="18.7109375" style="181" customWidth="1"/>
    <col min="6413" max="6413" width="4.7109375" style="181" customWidth="1"/>
    <col min="6414" max="6414" width="20.42578125" style="181" customWidth="1"/>
    <col min="6415" max="6415" width="9.140625" style="181" customWidth="1"/>
    <col min="6416" max="6416" width="9.28515625" style="181" customWidth="1"/>
    <col min="6417" max="6417" width="14.7109375" style="181" customWidth="1"/>
    <col min="6418" max="6418" width="6.28515625" style="181" customWidth="1"/>
    <col min="6419" max="6419" width="13.85546875" style="181" customWidth="1"/>
    <col min="6420" max="6420" width="12.7109375" style="181" customWidth="1"/>
    <col min="6421" max="6652" width="11.42578125" style="181"/>
    <col min="6653" max="6653" width="10.85546875" style="181" customWidth="1"/>
    <col min="6654" max="6654" width="41.42578125" style="181" customWidth="1"/>
    <col min="6655" max="6655" width="16.42578125" style="181" customWidth="1"/>
    <col min="6656" max="6656" width="12.140625" style="181" customWidth="1"/>
    <col min="6657" max="6657" width="15.85546875" style="181" customWidth="1"/>
    <col min="6658" max="6658" width="18.7109375" style="181" customWidth="1"/>
    <col min="6659" max="6659" width="10.7109375" style="181" customWidth="1"/>
    <col min="6660" max="6660" width="18.7109375" style="181" customWidth="1"/>
    <col min="6661" max="6661" width="10.7109375" style="181" customWidth="1"/>
    <col min="6662" max="6662" width="18.7109375" style="181" customWidth="1"/>
    <col min="6663" max="6663" width="10.7109375" style="181" customWidth="1"/>
    <col min="6664" max="6664" width="18.7109375" style="181" customWidth="1"/>
    <col min="6665" max="6665" width="10.7109375" style="181" customWidth="1"/>
    <col min="6666" max="6666" width="18.7109375" style="181" customWidth="1"/>
    <col min="6667" max="6667" width="10.7109375" style="181" customWidth="1"/>
    <col min="6668" max="6668" width="18.7109375" style="181" customWidth="1"/>
    <col min="6669" max="6669" width="4.7109375" style="181" customWidth="1"/>
    <col min="6670" max="6670" width="20.42578125" style="181" customWidth="1"/>
    <col min="6671" max="6671" width="9.140625" style="181" customWidth="1"/>
    <col min="6672" max="6672" width="9.28515625" style="181" customWidth="1"/>
    <col min="6673" max="6673" width="14.7109375" style="181" customWidth="1"/>
    <col min="6674" max="6674" width="6.28515625" style="181" customWidth="1"/>
    <col min="6675" max="6675" width="13.85546875" style="181" customWidth="1"/>
    <col min="6676" max="6676" width="12.7109375" style="181" customWidth="1"/>
    <col min="6677" max="6908" width="11.42578125" style="181"/>
    <col min="6909" max="6909" width="10.85546875" style="181" customWidth="1"/>
    <col min="6910" max="6910" width="41.42578125" style="181" customWidth="1"/>
    <col min="6911" max="6911" width="16.42578125" style="181" customWidth="1"/>
    <col min="6912" max="6912" width="12.140625" style="181" customWidth="1"/>
    <col min="6913" max="6913" width="15.85546875" style="181" customWidth="1"/>
    <col min="6914" max="6914" width="18.7109375" style="181" customWidth="1"/>
    <col min="6915" max="6915" width="10.7109375" style="181" customWidth="1"/>
    <col min="6916" max="6916" width="18.7109375" style="181" customWidth="1"/>
    <col min="6917" max="6917" width="10.7109375" style="181" customWidth="1"/>
    <col min="6918" max="6918" width="18.7109375" style="181" customWidth="1"/>
    <col min="6919" max="6919" width="10.7109375" style="181" customWidth="1"/>
    <col min="6920" max="6920" width="18.7109375" style="181" customWidth="1"/>
    <col min="6921" max="6921" width="10.7109375" style="181" customWidth="1"/>
    <col min="6922" max="6922" width="18.7109375" style="181" customWidth="1"/>
    <col min="6923" max="6923" width="10.7109375" style="181" customWidth="1"/>
    <col min="6924" max="6924" width="18.7109375" style="181" customWidth="1"/>
    <col min="6925" max="6925" width="4.7109375" style="181" customWidth="1"/>
    <col min="6926" max="6926" width="20.42578125" style="181" customWidth="1"/>
    <col min="6927" max="6927" width="9.140625" style="181" customWidth="1"/>
    <col min="6928" max="6928" width="9.28515625" style="181" customWidth="1"/>
    <col min="6929" max="6929" width="14.7109375" style="181" customWidth="1"/>
    <col min="6930" max="6930" width="6.28515625" style="181" customWidth="1"/>
    <col min="6931" max="6931" width="13.85546875" style="181" customWidth="1"/>
    <col min="6932" max="6932" width="12.7109375" style="181" customWidth="1"/>
    <col min="6933" max="7164" width="11.42578125" style="181"/>
    <col min="7165" max="7165" width="10.85546875" style="181" customWidth="1"/>
    <col min="7166" max="7166" width="41.42578125" style="181" customWidth="1"/>
    <col min="7167" max="7167" width="16.42578125" style="181" customWidth="1"/>
    <col min="7168" max="7168" width="12.140625" style="181" customWidth="1"/>
    <col min="7169" max="7169" width="15.85546875" style="181" customWidth="1"/>
    <col min="7170" max="7170" width="18.7109375" style="181" customWidth="1"/>
    <col min="7171" max="7171" width="10.7109375" style="181" customWidth="1"/>
    <col min="7172" max="7172" width="18.7109375" style="181" customWidth="1"/>
    <col min="7173" max="7173" width="10.7109375" style="181" customWidth="1"/>
    <col min="7174" max="7174" width="18.7109375" style="181" customWidth="1"/>
    <col min="7175" max="7175" width="10.7109375" style="181" customWidth="1"/>
    <col min="7176" max="7176" width="18.7109375" style="181" customWidth="1"/>
    <col min="7177" max="7177" width="10.7109375" style="181" customWidth="1"/>
    <col min="7178" max="7178" width="18.7109375" style="181" customWidth="1"/>
    <col min="7179" max="7179" width="10.7109375" style="181" customWidth="1"/>
    <col min="7180" max="7180" width="18.7109375" style="181" customWidth="1"/>
    <col min="7181" max="7181" width="4.7109375" style="181" customWidth="1"/>
    <col min="7182" max="7182" width="20.42578125" style="181" customWidth="1"/>
    <col min="7183" max="7183" width="9.140625" style="181" customWidth="1"/>
    <col min="7184" max="7184" width="9.28515625" style="181" customWidth="1"/>
    <col min="7185" max="7185" width="14.7109375" style="181" customWidth="1"/>
    <col min="7186" max="7186" width="6.28515625" style="181" customWidth="1"/>
    <col min="7187" max="7187" width="13.85546875" style="181" customWidth="1"/>
    <col min="7188" max="7188" width="12.7109375" style="181" customWidth="1"/>
    <col min="7189" max="7420" width="11.42578125" style="181"/>
    <col min="7421" max="7421" width="10.85546875" style="181" customWidth="1"/>
    <col min="7422" max="7422" width="41.42578125" style="181" customWidth="1"/>
    <col min="7423" max="7423" width="16.42578125" style="181" customWidth="1"/>
    <col min="7424" max="7424" width="12.140625" style="181" customWidth="1"/>
    <col min="7425" max="7425" width="15.85546875" style="181" customWidth="1"/>
    <col min="7426" max="7426" width="18.7109375" style="181" customWidth="1"/>
    <col min="7427" max="7427" width="10.7109375" style="181" customWidth="1"/>
    <col min="7428" max="7428" width="18.7109375" style="181" customWidth="1"/>
    <col min="7429" max="7429" width="10.7109375" style="181" customWidth="1"/>
    <col min="7430" max="7430" width="18.7109375" style="181" customWidth="1"/>
    <col min="7431" max="7431" width="10.7109375" style="181" customWidth="1"/>
    <col min="7432" max="7432" width="18.7109375" style="181" customWidth="1"/>
    <col min="7433" max="7433" width="10.7109375" style="181" customWidth="1"/>
    <col min="7434" max="7434" width="18.7109375" style="181" customWidth="1"/>
    <col min="7435" max="7435" width="10.7109375" style="181" customWidth="1"/>
    <col min="7436" max="7436" width="18.7109375" style="181" customWidth="1"/>
    <col min="7437" max="7437" width="4.7109375" style="181" customWidth="1"/>
    <col min="7438" max="7438" width="20.42578125" style="181" customWidth="1"/>
    <col min="7439" max="7439" width="9.140625" style="181" customWidth="1"/>
    <col min="7440" max="7440" width="9.28515625" style="181" customWidth="1"/>
    <col min="7441" max="7441" width="14.7109375" style="181" customWidth="1"/>
    <col min="7442" max="7442" width="6.28515625" style="181" customWidth="1"/>
    <col min="7443" max="7443" width="13.85546875" style="181" customWidth="1"/>
    <col min="7444" max="7444" width="12.7109375" style="181" customWidth="1"/>
    <col min="7445" max="7676" width="11.42578125" style="181"/>
    <col min="7677" max="7677" width="10.85546875" style="181" customWidth="1"/>
    <col min="7678" max="7678" width="41.42578125" style="181" customWidth="1"/>
    <col min="7679" max="7679" width="16.42578125" style="181" customWidth="1"/>
    <col min="7680" max="7680" width="12.140625" style="181" customWidth="1"/>
    <col min="7681" max="7681" width="15.85546875" style="181" customWidth="1"/>
    <col min="7682" max="7682" width="18.7109375" style="181" customWidth="1"/>
    <col min="7683" max="7683" width="10.7109375" style="181" customWidth="1"/>
    <col min="7684" max="7684" width="18.7109375" style="181" customWidth="1"/>
    <col min="7685" max="7685" width="10.7109375" style="181" customWidth="1"/>
    <col min="7686" max="7686" width="18.7109375" style="181" customWidth="1"/>
    <col min="7687" max="7687" width="10.7109375" style="181" customWidth="1"/>
    <col min="7688" max="7688" width="18.7109375" style="181" customWidth="1"/>
    <col min="7689" max="7689" width="10.7109375" style="181" customWidth="1"/>
    <col min="7690" max="7690" width="18.7109375" style="181" customWidth="1"/>
    <col min="7691" max="7691" width="10.7109375" style="181" customWidth="1"/>
    <col min="7692" max="7692" width="18.7109375" style="181" customWidth="1"/>
    <col min="7693" max="7693" width="4.7109375" style="181" customWidth="1"/>
    <col min="7694" max="7694" width="20.42578125" style="181" customWidth="1"/>
    <col min="7695" max="7695" width="9.140625" style="181" customWidth="1"/>
    <col min="7696" max="7696" width="9.28515625" style="181" customWidth="1"/>
    <col min="7697" max="7697" width="14.7109375" style="181" customWidth="1"/>
    <col min="7698" max="7698" width="6.28515625" style="181" customWidth="1"/>
    <col min="7699" max="7699" width="13.85546875" style="181" customWidth="1"/>
    <col min="7700" max="7700" width="12.7109375" style="181" customWidth="1"/>
    <col min="7701" max="7932" width="11.42578125" style="181"/>
    <col min="7933" max="7933" width="10.85546875" style="181" customWidth="1"/>
    <col min="7934" max="7934" width="41.42578125" style="181" customWidth="1"/>
    <col min="7935" max="7935" width="16.42578125" style="181" customWidth="1"/>
    <col min="7936" max="7936" width="12.140625" style="181" customWidth="1"/>
    <col min="7937" max="7937" width="15.85546875" style="181" customWidth="1"/>
    <col min="7938" max="7938" width="18.7109375" style="181" customWidth="1"/>
    <col min="7939" max="7939" width="10.7109375" style="181" customWidth="1"/>
    <col min="7940" max="7940" width="18.7109375" style="181" customWidth="1"/>
    <col min="7941" max="7941" width="10.7109375" style="181" customWidth="1"/>
    <col min="7942" max="7942" width="18.7109375" style="181" customWidth="1"/>
    <col min="7943" max="7943" width="10.7109375" style="181" customWidth="1"/>
    <col min="7944" max="7944" width="18.7109375" style="181" customWidth="1"/>
    <col min="7945" max="7945" width="10.7109375" style="181" customWidth="1"/>
    <col min="7946" max="7946" width="18.7109375" style="181" customWidth="1"/>
    <col min="7947" max="7947" width="10.7109375" style="181" customWidth="1"/>
    <col min="7948" max="7948" width="18.7109375" style="181" customWidth="1"/>
    <col min="7949" max="7949" width="4.7109375" style="181" customWidth="1"/>
    <col min="7950" max="7950" width="20.42578125" style="181" customWidth="1"/>
    <col min="7951" max="7951" width="9.140625" style="181" customWidth="1"/>
    <col min="7952" max="7952" width="9.28515625" style="181" customWidth="1"/>
    <col min="7953" max="7953" width="14.7109375" style="181" customWidth="1"/>
    <col min="7954" max="7954" width="6.28515625" style="181" customWidth="1"/>
    <col min="7955" max="7955" width="13.85546875" style="181" customWidth="1"/>
    <col min="7956" max="7956" width="12.7109375" style="181" customWidth="1"/>
    <col min="7957" max="8188" width="11.42578125" style="181"/>
    <col min="8189" max="8189" width="10.85546875" style="181" customWidth="1"/>
    <col min="8190" max="8190" width="41.42578125" style="181" customWidth="1"/>
    <col min="8191" max="8191" width="16.42578125" style="181" customWidth="1"/>
    <col min="8192" max="8192" width="12.140625" style="181" customWidth="1"/>
    <col min="8193" max="8193" width="15.85546875" style="181" customWidth="1"/>
    <col min="8194" max="8194" width="18.7109375" style="181" customWidth="1"/>
    <col min="8195" max="8195" width="10.7109375" style="181" customWidth="1"/>
    <col min="8196" max="8196" width="18.7109375" style="181" customWidth="1"/>
    <col min="8197" max="8197" width="10.7109375" style="181" customWidth="1"/>
    <col min="8198" max="8198" width="18.7109375" style="181" customWidth="1"/>
    <col min="8199" max="8199" width="10.7109375" style="181" customWidth="1"/>
    <col min="8200" max="8200" width="18.7109375" style="181" customWidth="1"/>
    <col min="8201" max="8201" width="10.7109375" style="181" customWidth="1"/>
    <col min="8202" max="8202" width="18.7109375" style="181" customWidth="1"/>
    <col min="8203" max="8203" width="10.7109375" style="181" customWidth="1"/>
    <col min="8204" max="8204" width="18.7109375" style="181" customWidth="1"/>
    <col min="8205" max="8205" width="4.7109375" style="181" customWidth="1"/>
    <col min="8206" max="8206" width="20.42578125" style="181" customWidth="1"/>
    <col min="8207" max="8207" width="9.140625" style="181" customWidth="1"/>
    <col min="8208" max="8208" width="9.28515625" style="181" customWidth="1"/>
    <col min="8209" max="8209" width="14.7109375" style="181" customWidth="1"/>
    <col min="8210" max="8210" width="6.28515625" style="181" customWidth="1"/>
    <col min="8211" max="8211" width="13.85546875" style="181" customWidth="1"/>
    <col min="8212" max="8212" width="12.7109375" style="181" customWidth="1"/>
    <col min="8213" max="8444" width="11.42578125" style="181"/>
    <col min="8445" max="8445" width="10.85546875" style="181" customWidth="1"/>
    <col min="8446" max="8446" width="41.42578125" style="181" customWidth="1"/>
    <col min="8447" max="8447" width="16.42578125" style="181" customWidth="1"/>
    <col min="8448" max="8448" width="12.140625" style="181" customWidth="1"/>
    <col min="8449" max="8449" width="15.85546875" style="181" customWidth="1"/>
    <col min="8450" max="8450" width="18.7109375" style="181" customWidth="1"/>
    <col min="8451" max="8451" width="10.7109375" style="181" customWidth="1"/>
    <col min="8452" max="8452" width="18.7109375" style="181" customWidth="1"/>
    <col min="8453" max="8453" width="10.7109375" style="181" customWidth="1"/>
    <col min="8454" max="8454" width="18.7109375" style="181" customWidth="1"/>
    <col min="8455" max="8455" width="10.7109375" style="181" customWidth="1"/>
    <col min="8456" max="8456" width="18.7109375" style="181" customWidth="1"/>
    <col min="8457" max="8457" width="10.7109375" style="181" customWidth="1"/>
    <col min="8458" max="8458" width="18.7109375" style="181" customWidth="1"/>
    <col min="8459" max="8459" width="10.7109375" style="181" customWidth="1"/>
    <col min="8460" max="8460" width="18.7109375" style="181" customWidth="1"/>
    <col min="8461" max="8461" width="4.7109375" style="181" customWidth="1"/>
    <col min="8462" max="8462" width="20.42578125" style="181" customWidth="1"/>
    <col min="8463" max="8463" width="9.140625" style="181" customWidth="1"/>
    <col min="8464" max="8464" width="9.28515625" style="181" customWidth="1"/>
    <col min="8465" max="8465" width="14.7109375" style="181" customWidth="1"/>
    <col min="8466" max="8466" width="6.28515625" style="181" customWidth="1"/>
    <col min="8467" max="8467" width="13.85546875" style="181" customWidth="1"/>
    <col min="8468" max="8468" width="12.7109375" style="181" customWidth="1"/>
    <col min="8469" max="8700" width="11.42578125" style="181"/>
    <col min="8701" max="8701" width="10.85546875" style="181" customWidth="1"/>
    <col min="8702" max="8702" width="41.42578125" style="181" customWidth="1"/>
    <col min="8703" max="8703" width="16.42578125" style="181" customWidth="1"/>
    <col min="8704" max="8704" width="12.140625" style="181" customWidth="1"/>
    <col min="8705" max="8705" width="15.85546875" style="181" customWidth="1"/>
    <col min="8706" max="8706" width="18.7109375" style="181" customWidth="1"/>
    <col min="8707" max="8707" width="10.7109375" style="181" customWidth="1"/>
    <col min="8708" max="8708" width="18.7109375" style="181" customWidth="1"/>
    <col min="8709" max="8709" width="10.7109375" style="181" customWidth="1"/>
    <col min="8710" max="8710" width="18.7109375" style="181" customWidth="1"/>
    <col min="8711" max="8711" width="10.7109375" style="181" customWidth="1"/>
    <col min="8712" max="8712" width="18.7109375" style="181" customWidth="1"/>
    <col min="8713" max="8713" width="10.7109375" style="181" customWidth="1"/>
    <col min="8714" max="8714" width="18.7109375" style="181" customWidth="1"/>
    <col min="8715" max="8715" width="10.7109375" style="181" customWidth="1"/>
    <col min="8716" max="8716" width="18.7109375" style="181" customWidth="1"/>
    <col min="8717" max="8717" width="4.7109375" style="181" customWidth="1"/>
    <col min="8718" max="8718" width="20.42578125" style="181" customWidth="1"/>
    <col min="8719" max="8719" width="9.140625" style="181" customWidth="1"/>
    <col min="8720" max="8720" width="9.28515625" style="181" customWidth="1"/>
    <col min="8721" max="8721" width="14.7109375" style="181" customWidth="1"/>
    <col min="8722" max="8722" width="6.28515625" style="181" customWidth="1"/>
    <col min="8723" max="8723" width="13.85546875" style="181" customWidth="1"/>
    <col min="8724" max="8724" width="12.7109375" style="181" customWidth="1"/>
    <col min="8725" max="8956" width="11.42578125" style="181"/>
    <col min="8957" max="8957" width="10.85546875" style="181" customWidth="1"/>
    <col min="8958" max="8958" width="41.42578125" style="181" customWidth="1"/>
    <col min="8959" max="8959" width="16.42578125" style="181" customWidth="1"/>
    <col min="8960" max="8960" width="12.140625" style="181" customWidth="1"/>
    <col min="8961" max="8961" width="15.85546875" style="181" customWidth="1"/>
    <col min="8962" max="8962" width="18.7109375" style="181" customWidth="1"/>
    <col min="8963" max="8963" width="10.7109375" style="181" customWidth="1"/>
    <col min="8964" max="8964" width="18.7109375" style="181" customWidth="1"/>
    <col min="8965" max="8965" width="10.7109375" style="181" customWidth="1"/>
    <col min="8966" max="8966" width="18.7109375" style="181" customWidth="1"/>
    <col min="8967" max="8967" width="10.7109375" style="181" customWidth="1"/>
    <col min="8968" max="8968" width="18.7109375" style="181" customWidth="1"/>
    <col min="8969" max="8969" width="10.7109375" style="181" customWidth="1"/>
    <col min="8970" max="8970" width="18.7109375" style="181" customWidth="1"/>
    <col min="8971" max="8971" width="10.7109375" style="181" customWidth="1"/>
    <col min="8972" max="8972" width="18.7109375" style="181" customWidth="1"/>
    <col min="8973" max="8973" width="4.7109375" style="181" customWidth="1"/>
    <col min="8974" max="8974" width="20.42578125" style="181" customWidth="1"/>
    <col min="8975" max="8975" width="9.140625" style="181" customWidth="1"/>
    <col min="8976" max="8976" width="9.28515625" style="181" customWidth="1"/>
    <col min="8977" max="8977" width="14.7109375" style="181" customWidth="1"/>
    <col min="8978" max="8978" width="6.28515625" style="181" customWidth="1"/>
    <col min="8979" max="8979" width="13.85546875" style="181" customWidth="1"/>
    <col min="8980" max="8980" width="12.7109375" style="181" customWidth="1"/>
    <col min="8981" max="9212" width="11.42578125" style="181"/>
    <col min="9213" max="9213" width="10.85546875" style="181" customWidth="1"/>
    <col min="9214" max="9214" width="41.42578125" style="181" customWidth="1"/>
    <col min="9215" max="9215" width="16.42578125" style="181" customWidth="1"/>
    <col min="9216" max="9216" width="12.140625" style="181" customWidth="1"/>
    <col min="9217" max="9217" width="15.85546875" style="181" customWidth="1"/>
    <col min="9218" max="9218" width="18.7109375" style="181" customWidth="1"/>
    <col min="9219" max="9219" width="10.7109375" style="181" customWidth="1"/>
    <col min="9220" max="9220" width="18.7109375" style="181" customWidth="1"/>
    <col min="9221" max="9221" width="10.7109375" style="181" customWidth="1"/>
    <col min="9222" max="9222" width="18.7109375" style="181" customWidth="1"/>
    <col min="9223" max="9223" width="10.7109375" style="181" customWidth="1"/>
    <col min="9224" max="9224" width="18.7109375" style="181" customWidth="1"/>
    <col min="9225" max="9225" width="10.7109375" style="181" customWidth="1"/>
    <col min="9226" max="9226" width="18.7109375" style="181" customWidth="1"/>
    <col min="9227" max="9227" width="10.7109375" style="181" customWidth="1"/>
    <col min="9228" max="9228" width="18.7109375" style="181" customWidth="1"/>
    <col min="9229" max="9229" width="4.7109375" style="181" customWidth="1"/>
    <col min="9230" max="9230" width="20.42578125" style="181" customWidth="1"/>
    <col min="9231" max="9231" width="9.140625" style="181" customWidth="1"/>
    <col min="9232" max="9232" width="9.28515625" style="181" customWidth="1"/>
    <col min="9233" max="9233" width="14.7109375" style="181" customWidth="1"/>
    <col min="9234" max="9234" width="6.28515625" style="181" customWidth="1"/>
    <col min="9235" max="9235" width="13.85546875" style="181" customWidth="1"/>
    <col min="9236" max="9236" width="12.7109375" style="181" customWidth="1"/>
    <col min="9237" max="9468" width="11.42578125" style="181"/>
    <col min="9469" max="9469" width="10.85546875" style="181" customWidth="1"/>
    <col min="9470" max="9470" width="41.42578125" style="181" customWidth="1"/>
    <col min="9471" max="9471" width="16.42578125" style="181" customWidth="1"/>
    <col min="9472" max="9472" width="12.140625" style="181" customWidth="1"/>
    <col min="9473" max="9473" width="15.85546875" style="181" customWidth="1"/>
    <col min="9474" max="9474" width="18.7109375" style="181" customWidth="1"/>
    <col min="9475" max="9475" width="10.7109375" style="181" customWidth="1"/>
    <col min="9476" max="9476" width="18.7109375" style="181" customWidth="1"/>
    <col min="9477" max="9477" width="10.7109375" style="181" customWidth="1"/>
    <col min="9478" max="9478" width="18.7109375" style="181" customWidth="1"/>
    <col min="9479" max="9479" width="10.7109375" style="181" customWidth="1"/>
    <col min="9480" max="9480" width="18.7109375" style="181" customWidth="1"/>
    <col min="9481" max="9481" width="10.7109375" style="181" customWidth="1"/>
    <col min="9482" max="9482" width="18.7109375" style="181" customWidth="1"/>
    <col min="9483" max="9483" width="10.7109375" style="181" customWidth="1"/>
    <col min="9484" max="9484" width="18.7109375" style="181" customWidth="1"/>
    <col min="9485" max="9485" width="4.7109375" style="181" customWidth="1"/>
    <col min="9486" max="9486" width="20.42578125" style="181" customWidth="1"/>
    <col min="9487" max="9487" width="9.140625" style="181" customWidth="1"/>
    <col min="9488" max="9488" width="9.28515625" style="181" customWidth="1"/>
    <col min="9489" max="9489" width="14.7109375" style="181" customWidth="1"/>
    <col min="9490" max="9490" width="6.28515625" style="181" customWidth="1"/>
    <col min="9491" max="9491" width="13.85546875" style="181" customWidth="1"/>
    <col min="9492" max="9492" width="12.7109375" style="181" customWidth="1"/>
    <col min="9493" max="9724" width="11.42578125" style="181"/>
    <col min="9725" max="9725" width="10.85546875" style="181" customWidth="1"/>
    <col min="9726" max="9726" width="41.42578125" style="181" customWidth="1"/>
    <col min="9727" max="9727" width="16.42578125" style="181" customWidth="1"/>
    <col min="9728" max="9728" width="12.140625" style="181" customWidth="1"/>
    <col min="9729" max="9729" width="15.85546875" style="181" customWidth="1"/>
    <col min="9730" max="9730" width="18.7109375" style="181" customWidth="1"/>
    <col min="9731" max="9731" width="10.7109375" style="181" customWidth="1"/>
    <col min="9732" max="9732" width="18.7109375" style="181" customWidth="1"/>
    <col min="9733" max="9733" width="10.7109375" style="181" customWidth="1"/>
    <col min="9734" max="9734" width="18.7109375" style="181" customWidth="1"/>
    <col min="9735" max="9735" width="10.7109375" style="181" customWidth="1"/>
    <col min="9736" max="9736" width="18.7109375" style="181" customWidth="1"/>
    <col min="9737" max="9737" width="10.7109375" style="181" customWidth="1"/>
    <col min="9738" max="9738" width="18.7109375" style="181" customWidth="1"/>
    <col min="9739" max="9739" width="10.7109375" style="181" customWidth="1"/>
    <col min="9740" max="9740" width="18.7109375" style="181" customWidth="1"/>
    <col min="9741" max="9741" width="4.7109375" style="181" customWidth="1"/>
    <col min="9742" max="9742" width="20.42578125" style="181" customWidth="1"/>
    <col min="9743" max="9743" width="9.140625" style="181" customWidth="1"/>
    <col min="9744" max="9744" width="9.28515625" style="181" customWidth="1"/>
    <col min="9745" max="9745" width="14.7109375" style="181" customWidth="1"/>
    <col min="9746" max="9746" width="6.28515625" style="181" customWidth="1"/>
    <col min="9747" max="9747" width="13.85546875" style="181" customWidth="1"/>
    <col min="9748" max="9748" width="12.7109375" style="181" customWidth="1"/>
    <col min="9749" max="9980" width="11.42578125" style="181"/>
    <col min="9981" max="9981" width="10.85546875" style="181" customWidth="1"/>
    <col min="9982" max="9982" width="41.42578125" style="181" customWidth="1"/>
    <col min="9983" max="9983" width="16.42578125" style="181" customWidth="1"/>
    <col min="9984" max="9984" width="12.140625" style="181" customWidth="1"/>
    <col min="9985" max="9985" width="15.85546875" style="181" customWidth="1"/>
    <col min="9986" max="9986" width="18.7109375" style="181" customWidth="1"/>
    <col min="9987" max="9987" width="10.7109375" style="181" customWidth="1"/>
    <col min="9988" max="9988" width="18.7109375" style="181" customWidth="1"/>
    <col min="9989" max="9989" width="10.7109375" style="181" customWidth="1"/>
    <col min="9990" max="9990" width="18.7109375" style="181" customWidth="1"/>
    <col min="9991" max="9991" width="10.7109375" style="181" customWidth="1"/>
    <col min="9992" max="9992" width="18.7109375" style="181" customWidth="1"/>
    <col min="9993" max="9993" width="10.7109375" style="181" customWidth="1"/>
    <col min="9994" max="9994" width="18.7109375" style="181" customWidth="1"/>
    <col min="9995" max="9995" width="10.7109375" style="181" customWidth="1"/>
    <col min="9996" max="9996" width="18.7109375" style="181" customWidth="1"/>
    <col min="9997" max="9997" width="4.7109375" style="181" customWidth="1"/>
    <col min="9998" max="9998" width="20.42578125" style="181" customWidth="1"/>
    <col min="9999" max="9999" width="9.140625" style="181" customWidth="1"/>
    <col min="10000" max="10000" width="9.28515625" style="181" customWidth="1"/>
    <col min="10001" max="10001" width="14.7109375" style="181" customWidth="1"/>
    <col min="10002" max="10002" width="6.28515625" style="181" customWidth="1"/>
    <col min="10003" max="10003" width="13.85546875" style="181" customWidth="1"/>
    <col min="10004" max="10004" width="12.7109375" style="181" customWidth="1"/>
    <col min="10005" max="10236" width="11.42578125" style="181"/>
    <col min="10237" max="10237" width="10.85546875" style="181" customWidth="1"/>
    <col min="10238" max="10238" width="41.42578125" style="181" customWidth="1"/>
    <col min="10239" max="10239" width="16.42578125" style="181" customWidth="1"/>
    <col min="10240" max="10240" width="12.140625" style="181" customWidth="1"/>
    <col min="10241" max="10241" width="15.85546875" style="181" customWidth="1"/>
    <col min="10242" max="10242" width="18.7109375" style="181" customWidth="1"/>
    <col min="10243" max="10243" width="10.7109375" style="181" customWidth="1"/>
    <col min="10244" max="10244" width="18.7109375" style="181" customWidth="1"/>
    <col min="10245" max="10245" width="10.7109375" style="181" customWidth="1"/>
    <col min="10246" max="10246" width="18.7109375" style="181" customWidth="1"/>
    <col min="10247" max="10247" width="10.7109375" style="181" customWidth="1"/>
    <col min="10248" max="10248" width="18.7109375" style="181" customWidth="1"/>
    <col min="10249" max="10249" width="10.7109375" style="181" customWidth="1"/>
    <col min="10250" max="10250" width="18.7109375" style="181" customWidth="1"/>
    <col min="10251" max="10251" width="10.7109375" style="181" customWidth="1"/>
    <col min="10252" max="10252" width="18.7109375" style="181" customWidth="1"/>
    <col min="10253" max="10253" width="4.7109375" style="181" customWidth="1"/>
    <col min="10254" max="10254" width="20.42578125" style="181" customWidth="1"/>
    <col min="10255" max="10255" width="9.140625" style="181" customWidth="1"/>
    <col min="10256" max="10256" width="9.28515625" style="181" customWidth="1"/>
    <col min="10257" max="10257" width="14.7109375" style="181" customWidth="1"/>
    <col min="10258" max="10258" width="6.28515625" style="181" customWidth="1"/>
    <col min="10259" max="10259" width="13.85546875" style="181" customWidth="1"/>
    <col min="10260" max="10260" width="12.7109375" style="181" customWidth="1"/>
    <col min="10261" max="10492" width="11.42578125" style="181"/>
    <col min="10493" max="10493" width="10.85546875" style="181" customWidth="1"/>
    <col min="10494" max="10494" width="41.42578125" style="181" customWidth="1"/>
    <col min="10495" max="10495" width="16.42578125" style="181" customWidth="1"/>
    <col min="10496" max="10496" width="12.140625" style="181" customWidth="1"/>
    <col min="10497" max="10497" width="15.85546875" style="181" customWidth="1"/>
    <col min="10498" max="10498" width="18.7109375" style="181" customWidth="1"/>
    <col min="10499" max="10499" width="10.7109375" style="181" customWidth="1"/>
    <col min="10500" max="10500" width="18.7109375" style="181" customWidth="1"/>
    <col min="10501" max="10501" width="10.7109375" style="181" customWidth="1"/>
    <col min="10502" max="10502" width="18.7109375" style="181" customWidth="1"/>
    <col min="10503" max="10503" width="10.7109375" style="181" customWidth="1"/>
    <col min="10504" max="10504" width="18.7109375" style="181" customWidth="1"/>
    <col min="10505" max="10505" width="10.7109375" style="181" customWidth="1"/>
    <col min="10506" max="10506" width="18.7109375" style="181" customWidth="1"/>
    <col min="10507" max="10507" width="10.7109375" style="181" customWidth="1"/>
    <col min="10508" max="10508" width="18.7109375" style="181" customWidth="1"/>
    <col min="10509" max="10509" width="4.7109375" style="181" customWidth="1"/>
    <col min="10510" max="10510" width="20.42578125" style="181" customWidth="1"/>
    <col min="10511" max="10511" width="9.140625" style="181" customWidth="1"/>
    <col min="10512" max="10512" width="9.28515625" style="181" customWidth="1"/>
    <col min="10513" max="10513" width="14.7109375" style="181" customWidth="1"/>
    <col min="10514" max="10514" width="6.28515625" style="181" customWidth="1"/>
    <col min="10515" max="10515" width="13.85546875" style="181" customWidth="1"/>
    <col min="10516" max="10516" width="12.7109375" style="181" customWidth="1"/>
    <col min="10517" max="10748" width="11.42578125" style="181"/>
    <col min="10749" max="10749" width="10.85546875" style="181" customWidth="1"/>
    <col min="10750" max="10750" width="41.42578125" style="181" customWidth="1"/>
    <col min="10751" max="10751" width="16.42578125" style="181" customWidth="1"/>
    <col min="10752" max="10752" width="12.140625" style="181" customWidth="1"/>
    <col min="10753" max="10753" width="15.85546875" style="181" customWidth="1"/>
    <col min="10754" max="10754" width="18.7109375" style="181" customWidth="1"/>
    <col min="10755" max="10755" width="10.7109375" style="181" customWidth="1"/>
    <col min="10756" max="10756" width="18.7109375" style="181" customWidth="1"/>
    <col min="10757" max="10757" width="10.7109375" style="181" customWidth="1"/>
    <col min="10758" max="10758" width="18.7109375" style="181" customWidth="1"/>
    <col min="10759" max="10759" width="10.7109375" style="181" customWidth="1"/>
    <col min="10760" max="10760" width="18.7109375" style="181" customWidth="1"/>
    <col min="10761" max="10761" width="10.7109375" style="181" customWidth="1"/>
    <col min="10762" max="10762" width="18.7109375" style="181" customWidth="1"/>
    <col min="10763" max="10763" width="10.7109375" style="181" customWidth="1"/>
    <col min="10764" max="10764" width="18.7109375" style="181" customWidth="1"/>
    <col min="10765" max="10765" width="4.7109375" style="181" customWidth="1"/>
    <col min="10766" max="10766" width="20.42578125" style="181" customWidth="1"/>
    <col min="10767" max="10767" width="9.140625" style="181" customWidth="1"/>
    <col min="10768" max="10768" width="9.28515625" style="181" customWidth="1"/>
    <col min="10769" max="10769" width="14.7109375" style="181" customWidth="1"/>
    <col min="10770" max="10770" width="6.28515625" style="181" customWidth="1"/>
    <col min="10771" max="10771" width="13.85546875" style="181" customWidth="1"/>
    <col min="10772" max="10772" width="12.7109375" style="181" customWidth="1"/>
    <col min="10773" max="11004" width="11.42578125" style="181"/>
    <col min="11005" max="11005" width="10.85546875" style="181" customWidth="1"/>
    <col min="11006" max="11006" width="41.42578125" style="181" customWidth="1"/>
    <col min="11007" max="11007" width="16.42578125" style="181" customWidth="1"/>
    <col min="11008" max="11008" width="12.140625" style="181" customWidth="1"/>
    <col min="11009" max="11009" width="15.85546875" style="181" customWidth="1"/>
    <col min="11010" max="11010" width="18.7109375" style="181" customWidth="1"/>
    <col min="11011" max="11011" width="10.7109375" style="181" customWidth="1"/>
    <col min="11012" max="11012" width="18.7109375" style="181" customWidth="1"/>
    <col min="11013" max="11013" width="10.7109375" style="181" customWidth="1"/>
    <col min="11014" max="11014" width="18.7109375" style="181" customWidth="1"/>
    <col min="11015" max="11015" width="10.7109375" style="181" customWidth="1"/>
    <col min="11016" max="11016" width="18.7109375" style="181" customWidth="1"/>
    <col min="11017" max="11017" width="10.7109375" style="181" customWidth="1"/>
    <col min="11018" max="11018" width="18.7109375" style="181" customWidth="1"/>
    <col min="11019" max="11019" width="10.7109375" style="181" customWidth="1"/>
    <col min="11020" max="11020" width="18.7109375" style="181" customWidth="1"/>
    <col min="11021" max="11021" width="4.7109375" style="181" customWidth="1"/>
    <col min="11022" max="11022" width="20.42578125" style="181" customWidth="1"/>
    <col min="11023" max="11023" width="9.140625" style="181" customWidth="1"/>
    <col min="11024" max="11024" width="9.28515625" style="181" customWidth="1"/>
    <col min="11025" max="11025" width="14.7109375" style="181" customWidth="1"/>
    <col min="11026" max="11026" width="6.28515625" style="181" customWidth="1"/>
    <col min="11027" max="11027" width="13.85546875" style="181" customWidth="1"/>
    <col min="11028" max="11028" width="12.7109375" style="181" customWidth="1"/>
    <col min="11029" max="11260" width="11.42578125" style="181"/>
    <col min="11261" max="11261" width="10.85546875" style="181" customWidth="1"/>
    <col min="11262" max="11262" width="41.42578125" style="181" customWidth="1"/>
    <col min="11263" max="11263" width="16.42578125" style="181" customWidth="1"/>
    <col min="11264" max="11264" width="12.140625" style="181" customWidth="1"/>
    <col min="11265" max="11265" width="15.85546875" style="181" customWidth="1"/>
    <col min="11266" max="11266" width="18.7109375" style="181" customWidth="1"/>
    <col min="11267" max="11267" width="10.7109375" style="181" customWidth="1"/>
    <col min="11268" max="11268" width="18.7109375" style="181" customWidth="1"/>
    <col min="11269" max="11269" width="10.7109375" style="181" customWidth="1"/>
    <col min="11270" max="11270" width="18.7109375" style="181" customWidth="1"/>
    <col min="11271" max="11271" width="10.7109375" style="181" customWidth="1"/>
    <col min="11272" max="11272" width="18.7109375" style="181" customWidth="1"/>
    <col min="11273" max="11273" width="10.7109375" style="181" customWidth="1"/>
    <col min="11274" max="11274" width="18.7109375" style="181" customWidth="1"/>
    <col min="11275" max="11275" width="10.7109375" style="181" customWidth="1"/>
    <col min="11276" max="11276" width="18.7109375" style="181" customWidth="1"/>
    <col min="11277" max="11277" width="4.7109375" style="181" customWidth="1"/>
    <col min="11278" max="11278" width="20.42578125" style="181" customWidth="1"/>
    <col min="11279" max="11279" width="9.140625" style="181" customWidth="1"/>
    <col min="11280" max="11280" width="9.28515625" style="181" customWidth="1"/>
    <col min="11281" max="11281" width="14.7109375" style="181" customWidth="1"/>
    <col min="11282" max="11282" width="6.28515625" style="181" customWidth="1"/>
    <col min="11283" max="11283" width="13.85546875" style="181" customWidth="1"/>
    <col min="11284" max="11284" width="12.7109375" style="181" customWidth="1"/>
    <col min="11285" max="11516" width="11.42578125" style="181"/>
    <col min="11517" max="11517" width="10.85546875" style="181" customWidth="1"/>
    <col min="11518" max="11518" width="41.42578125" style="181" customWidth="1"/>
    <col min="11519" max="11519" width="16.42578125" style="181" customWidth="1"/>
    <col min="11520" max="11520" width="12.140625" style="181" customWidth="1"/>
    <col min="11521" max="11521" width="15.85546875" style="181" customWidth="1"/>
    <col min="11522" max="11522" width="18.7109375" style="181" customWidth="1"/>
    <col min="11523" max="11523" width="10.7109375" style="181" customWidth="1"/>
    <col min="11524" max="11524" width="18.7109375" style="181" customWidth="1"/>
    <col min="11525" max="11525" width="10.7109375" style="181" customWidth="1"/>
    <col min="11526" max="11526" width="18.7109375" style="181" customWidth="1"/>
    <col min="11527" max="11527" width="10.7109375" style="181" customWidth="1"/>
    <col min="11528" max="11528" width="18.7109375" style="181" customWidth="1"/>
    <col min="11529" max="11529" width="10.7109375" style="181" customWidth="1"/>
    <col min="11530" max="11530" width="18.7109375" style="181" customWidth="1"/>
    <col min="11531" max="11531" width="10.7109375" style="181" customWidth="1"/>
    <col min="11532" max="11532" width="18.7109375" style="181" customWidth="1"/>
    <col min="11533" max="11533" width="4.7109375" style="181" customWidth="1"/>
    <col min="11534" max="11534" width="20.42578125" style="181" customWidth="1"/>
    <col min="11535" max="11535" width="9.140625" style="181" customWidth="1"/>
    <col min="11536" max="11536" width="9.28515625" style="181" customWidth="1"/>
    <col min="11537" max="11537" width="14.7109375" style="181" customWidth="1"/>
    <col min="11538" max="11538" width="6.28515625" style="181" customWidth="1"/>
    <col min="11539" max="11539" width="13.85546875" style="181" customWidth="1"/>
    <col min="11540" max="11540" width="12.7109375" style="181" customWidth="1"/>
    <col min="11541" max="11772" width="11.42578125" style="181"/>
    <col min="11773" max="11773" width="10.85546875" style="181" customWidth="1"/>
    <col min="11774" max="11774" width="41.42578125" style="181" customWidth="1"/>
    <col min="11775" max="11775" width="16.42578125" style="181" customWidth="1"/>
    <col min="11776" max="11776" width="12.140625" style="181" customWidth="1"/>
    <col min="11777" max="11777" width="15.85546875" style="181" customWidth="1"/>
    <col min="11778" max="11778" width="18.7109375" style="181" customWidth="1"/>
    <col min="11779" max="11779" width="10.7109375" style="181" customWidth="1"/>
    <col min="11780" max="11780" width="18.7109375" style="181" customWidth="1"/>
    <col min="11781" max="11781" width="10.7109375" style="181" customWidth="1"/>
    <col min="11782" max="11782" width="18.7109375" style="181" customWidth="1"/>
    <col min="11783" max="11783" width="10.7109375" style="181" customWidth="1"/>
    <col min="11784" max="11784" width="18.7109375" style="181" customWidth="1"/>
    <col min="11785" max="11785" width="10.7109375" style="181" customWidth="1"/>
    <col min="11786" max="11786" width="18.7109375" style="181" customWidth="1"/>
    <col min="11787" max="11787" width="10.7109375" style="181" customWidth="1"/>
    <col min="11788" max="11788" width="18.7109375" style="181" customWidth="1"/>
    <col min="11789" max="11789" width="4.7109375" style="181" customWidth="1"/>
    <col min="11790" max="11790" width="20.42578125" style="181" customWidth="1"/>
    <col min="11791" max="11791" width="9.140625" style="181" customWidth="1"/>
    <col min="11792" max="11792" width="9.28515625" style="181" customWidth="1"/>
    <col min="11793" max="11793" width="14.7109375" style="181" customWidth="1"/>
    <col min="11794" max="11794" width="6.28515625" style="181" customWidth="1"/>
    <col min="11795" max="11795" width="13.85546875" style="181" customWidth="1"/>
    <col min="11796" max="11796" width="12.7109375" style="181" customWidth="1"/>
    <col min="11797" max="12028" width="11.42578125" style="181"/>
    <col min="12029" max="12029" width="10.85546875" style="181" customWidth="1"/>
    <col min="12030" max="12030" width="41.42578125" style="181" customWidth="1"/>
    <col min="12031" max="12031" width="16.42578125" style="181" customWidth="1"/>
    <col min="12032" max="12032" width="12.140625" style="181" customWidth="1"/>
    <col min="12033" max="12033" width="15.85546875" style="181" customWidth="1"/>
    <col min="12034" max="12034" width="18.7109375" style="181" customWidth="1"/>
    <col min="12035" max="12035" width="10.7109375" style="181" customWidth="1"/>
    <col min="12036" max="12036" width="18.7109375" style="181" customWidth="1"/>
    <col min="12037" max="12037" width="10.7109375" style="181" customWidth="1"/>
    <col min="12038" max="12038" width="18.7109375" style="181" customWidth="1"/>
    <col min="12039" max="12039" width="10.7109375" style="181" customWidth="1"/>
    <col min="12040" max="12040" width="18.7109375" style="181" customWidth="1"/>
    <col min="12041" max="12041" width="10.7109375" style="181" customWidth="1"/>
    <col min="12042" max="12042" width="18.7109375" style="181" customWidth="1"/>
    <col min="12043" max="12043" width="10.7109375" style="181" customWidth="1"/>
    <col min="12044" max="12044" width="18.7109375" style="181" customWidth="1"/>
    <col min="12045" max="12045" width="4.7109375" style="181" customWidth="1"/>
    <col min="12046" max="12046" width="20.42578125" style="181" customWidth="1"/>
    <col min="12047" max="12047" width="9.140625" style="181" customWidth="1"/>
    <col min="12048" max="12048" width="9.28515625" style="181" customWidth="1"/>
    <col min="12049" max="12049" width="14.7109375" style="181" customWidth="1"/>
    <col min="12050" max="12050" width="6.28515625" style="181" customWidth="1"/>
    <col min="12051" max="12051" width="13.85546875" style="181" customWidth="1"/>
    <col min="12052" max="12052" width="12.7109375" style="181" customWidth="1"/>
    <col min="12053" max="12284" width="11.42578125" style="181"/>
    <col min="12285" max="12285" width="10.85546875" style="181" customWidth="1"/>
    <col min="12286" max="12286" width="41.42578125" style="181" customWidth="1"/>
    <col min="12287" max="12287" width="16.42578125" style="181" customWidth="1"/>
    <col min="12288" max="12288" width="12.140625" style="181" customWidth="1"/>
    <col min="12289" max="12289" width="15.85546875" style="181" customWidth="1"/>
    <col min="12290" max="12290" width="18.7109375" style="181" customWidth="1"/>
    <col min="12291" max="12291" width="10.7109375" style="181" customWidth="1"/>
    <col min="12292" max="12292" width="18.7109375" style="181" customWidth="1"/>
    <col min="12293" max="12293" width="10.7109375" style="181" customWidth="1"/>
    <col min="12294" max="12294" width="18.7109375" style="181" customWidth="1"/>
    <col min="12295" max="12295" width="10.7109375" style="181" customWidth="1"/>
    <col min="12296" max="12296" width="18.7109375" style="181" customWidth="1"/>
    <col min="12297" max="12297" width="10.7109375" style="181" customWidth="1"/>
    <col min="12298" max="12298" width="18.7109375" style="181" customWidth="1"/>
    <col min="12299" max="12299" width="10.7109375" style="181" customWidth="1"/>
    <col min="12300" max="12300" width="18.7109375" style="181" customWidth="1"/>
    <col min="12301" max="12301" width="4.7109375" style="181" customWidth="1"/>
    <col min="12302" max="12302" width="20.42578125" style="181" customWidth="1"/>
    <col min="12303" max="12303" width="9.140625" style="181" customWidth="1"/>
    <col min="12304" max="12304" width="9.28515625" style="181" customWidth="1"/>
    <col min="12305" max="12305" width="14.7109375" style="181" customWidth="1"/>
    <col min="12306" max="12306" width="6.28515625" style="181" customWidth="1"/>
    <col min="12307" max="12307" width="13.85546875" style="181" customWidth="1"/>
    <col min="12308" max="12308" width="12.7109375" style="181" customWidth="1"/>
    <col min="12309" max="12540" width="11.42578125" style="181"/>
    <col min="12541" max="12541" width="10.85546875" style="181" customWidth="1"/>
    <col min="12542" max="12542" width="41.42578125" style="181" customWidth="1"/>
    <col min="12543" max="12543" width="16.42578125" style="181" customWidth="1"/>
    <col min="12544" max="12544" width="12.140625" style="181" customWidth="1"/>
    <col min="12545" max="12545" width="15.85546875" style="181" customWidth="1"/>
    <col min="12546" max="12546" width="18.7109375" style="181" customWidth="1"/>
    <col min="12547" max="12547" width="10.7109375" style="181" customWidth="1"/>
    <col min="12548" max="12548" width="18.7109375" style="181" customWidth="1"/>
    <col min="12549" max="12549" width="10.7109375" style="181" customWidth="1"/>
    <col min="12550" max="12550" width="18.7109375" style="181" customWidth="1"/>
    <col min="12551" max="12551" width="10.7109375" style="181" customWidth="1"/>
    <col min="12552" max="12552" width="18.7109375" style="181" customWidth="1"/>
    <col min="12553" max="12553" width="10.7109375" style="181" customWidth="1"/>
    <col min="12554" max="12554" width="18.7109375" style="181" customWidth="1"/>
    <col min="12555" max="12555" width="10.7109375" style="181" customWidth="1"/>
    <col min="12556" max="12556" width="18.7109375" style="181" customWidth="1"/>
    <col min="12557" max="12557" width="4.7109375" style="181" customWidth="1"/>
    <col min="12558" max="12558" width="20.42578125" style="181" customWidth="1"/>
    <col min="12559" max="12559" width="9.140625" style="181" customWidth="1"/>
    <col min="12560" max="12560" width="9.28515625" style="181" customWidth="1"/>
    <col min="12561" max="12561" width="14.7109375" style="181" customWidth="1"/>
    <col min="12562" max="12562" width="6.28515625" style="181" customWidth="1"/>
    <col min="12563" max="12563" width="13.85546875" style="181" customWidth="1"/>
    <col min="12564" max="12564" width="12.7109375" style="181" customWidth="1"/>
    <col min="12565" max="12796" width="11.42578125" style="181"/>
    <col min="12797" max="12797" width="10.85546875" style="181" customWidth="1"/>
    <col min="12798" max="12798" width="41.42578125" style="181" customWidth="1"/>
    <col min="12799" max="12799" width="16.42578125" style="181" customWidth="1"/>
    <col min="12800" max="12800" width="12.140625" style="181" customWidth="1"/>
    <col min="12801" max="12801" width="15.85546875" style="181" customWidth="1"/>
    <col min="12802" max="12802" width="18.7109375" style="181" customWidth="1"/>
    <col min="12803" max="12803" width="10.7109375" style="181" customWidth="1"/>
    <col min="12804" max="12804" width="18.7109375" style="181" customWidth="1"/>
    <col min="12805" max="12805" width="10.7109375" style="181" customWidth="1"/>
    <col min="12806" max="12806" width="18.7109375" style="181" customWidth="1"/>
    <col min="12807" max="12807" width="10.7109375" style="181" customWidth="1"/>
    <col min="12808" max="12808" width="18.7109375" style="181" customWidth="1"/>
    <col min="12809" max="12809" width="10.7109375" style="181" customWidth="1"/>
    <col min="12810" max="12810" width="18.7109375" style="181" customWidth="1"/>
    <col min="12811" max="12811" width="10.7109375" style="181" customWidth="1"/>
    <col min="12812" max="12812" width="18.7109375" style="181" customWidth="1"/>
    <col min="12813" max="12813" width="4.7109375" style="181" customWidth="1"/>
    <col min="12814" max="12814" width="20.42578125" style="181" customWidth="1"/>
    <col min="12815" max="12815" width="9.140625" style="181" customWidth="1"/>
    <col min="12816" max="12816" width="9.28515625" style="181" customWidth="1"/>
    <col min="12817" max="12817" width="14.7109375" style="181" customWidth="1"/>
    <col min="12818" max="12818" width="6.28515625" style="181" customWidth="1"/>
    <col min="12819" max="12819" width="13.85546875" style="181" customWidth="1"/>
    <col min="12820" max="12820" width="12.7109375" style="181" customWidth="1"/>
    <col min="12821" max="13052" width="11.42578125" style="181"/>
    <col min="13053" max="13053" width="10.85546875" style="181" customWidth="1"/>
    <col min="13054" max="13054" width="41.42578125" style="181" customWidth="1"/>
    <col min="13055" max="13055" width="16.42578125" style="181" customWidth="1"/>
    <col min="13056" max="13056" width="12.140625" style="181" customWidth="1"/>
    <col min="13057" max="13057" width="15.85546875" style="181" customWidth="1"/>
    <col min="13058" max="13058" width="18.7109375" style="181" customWidth="1"/>
    <col min="13059" max="13059" width="10.7109375" style="181" customWidth="1"/>
    <col min="13060" max="13060" width="18.7109375" style="181" customWidth="1"/>
    <col min="13061" max="13061" width="10.7109375" style="181" customWidth="1"/>
    <col min="13062" max="13062" width="18.7109375" style="181" customWidth="1"/>
    <col min="13063" max="13063" width="10.7109375" style="181" customWidth="1"/>
    <col min="13064" max="13064" width="18.7109375" style="181" customWidth="1"/>
    <col min="13065" max="13065" width="10.7109375" style="181" customWidth="1"/>
    <col min="13066" max="13066" width="18.7109375" style="181" customWidth="1"/>
    <col min="13067" max="13067" width="10.7109375" style="181" customWidth="1"/>
    <col min="13068" max="13068" width="18.7109375" style="181" customWidth="1"/>
    <col min="13069" max="13069" width="4.7109375" style="181" customWidth="1"/>
    <col min="13070" max="13070" width="20.42578125" style="181" customWidth="1"/>
    <col min="13071" max="13071" width="9.140625" style="181" customWidth="1"/>
    <col min="13072" max="13072" width="9.28515625" style="181" customWidth="1"/>
    <col min="13073" max="13073" width="14.7109375" style="181" customWidth="1"/>
    <col min="13074" max="13074" width="6.28515625" style="181" customWidth="1"/>
    <col min="13075" max="13075" width="13.85546875" style="181" customWidth="1"/>
    <col min="13076" max="13076" width="12.7109375" style="181" customWidth="1"/>
    <col min="13077" max="13308" width="11.42578125" style="181"/>
    <col min="13309" max="13309" width="10.85546875" style="181" customWidth="1"/>
    <col min="13310" max="13310" width="41.42578125" style="181" customWidth="1"/>
    <col min="13311" max="13311" width="16.42578125" style="181" customWidth="1"/>
    <col min="13312" max="13312" width="12.140625" style="181" customWidth="1"/>
    <col min="13313" max="13313" width="15.85546875" style="181" customWidth="1"/>
    <col min="13314" max="13314" width="18.7109375" style="181" customWidth="1"/>
    <col min="13315" max="13315" width="10.7109375" style="181" customWidth="1"/>
    <col min="13316" max="13316" width="18.7109375" style="181" customWidth="1"/>
    <col min="13317" max="13317" width="10.7109375" style="181" customWidth="1"/>
    <col min="13318" max="13318" width="18.7109375" style="181" customWidth="1"/>
    <col min="13319" max="13319" width="10.7109375" style="181" customWidth="1"/>
    <col min="13320" max="13320" width="18.7109375" style="181" customWidth="1"/>
    <col min="13321" max="13321" width="10.7109375" style="181" customWidth="1"/>
    <col min="13322" max="13322" width="18.7109375" style="181" customWidth="1"/>
    <col min="13323" max="13323" width="10.7109375" style="181" customWidth="1"/>
    <col min="13324" max="13324" width="18.7109375" style="181" customWidth="1"/>
    <col min="13325" max="13325" width="4.7109375" style="181" customWidth="1"/>
    <col min="13326" max="13326" width="20.42578125" style="181" customWidth="1"/>
    <col min="13327" max="13327" width="9.140625" style="181" customWidth="1"/>
    <col min="13328" max="13328" width="9.28515625" style="181" customWidth="1"/>
    <col min="13329" max="13329" width="14.7109375" style="181" customWidth="1"/>
    <col min="13330" max="13330" width="6.28515625" style="181" customWidth="1"/>
    <col min="13331" max="13331" width="13.85546875" style="181" customWidth="1"/>
    <col min="13332" max="13332" width="12.7109375" style="181" customWidth="1"/>
    <col min="13333" max="13564" width="11.42578125" style="181"/>
    <col min="13565" max="13565" width="10.85546875" style="181" customWidth="1"/>
    <col min="13566" max="13566" width="41.42578125" style="181" customWidth="1"/>
    <col min="13567" max="13567" width="16.42578125" style="181" customWidth="1"/>
    <col min="13568" max="13568" width="12.140625" style="181" customWidth="1"/>
    <col min="13569" max="13569" width="15.85546875" style="181" customWidth="1"/>
    <col min="13570" max="13570" width="18.7109375" style="181" customWidth="1"/>
    <col min="13571" max="13571" width="10.7109375" style="181" customWidth="1"/>
    <col min="13572" max="13572" width="18.7109375" style="181" customWidth="1"/>
    <col min="13573" max="13573" width="10.7109375" style="181" customWidth="1"/>
    <col min="13574" max="13574" width="18.7109375" style="181" customWidth="1"/>
    <col min="13575" max="13575" width="10.7109375" style="181" customWidth="1"/>
    <col min="13576" max="13576" width="18.7109375" style="181" customWidth="1"/>
    <col min="13577" max="13577" width="10.7109375" style="181" customWidth="1"/>
    <col min="13578" max="13578" width="18.7109375" style="181" customWidth="1"/>
    <col min="13579" max="13579" width="10.7109375" style="181" customWidth="1"/>
    <col min="13580" max="13580" width="18.7109375" style="181" customWidth="1"/>
    <col min="13581" max="13581" width="4.7109375" style="181" customWidth="1"/>
    <col min="13582" max="13582" width="20.42578125" style="181" customWidth="1"/>
    <col min="13583" max="13583" width="9.140625" style="181" customWidth="1"/>
    <col min="13584" max="13584" width="9.28515625" style="181" customWidth="1"/>
    <col min="13585" max="13585" width="14.7109375" style="181" customWidth="1"/>
    <col min="13586" max="13586" width="6.28515625" style="181" customWidth="1"/>
    <col min="13587" max="13587" width="13.85546875" style="181" customWidth="1"/>
    <col min="13588" max="13588" width="12.7109375" style="181" customWidth="1"/>
    <col min="13589" max="13820" width="11.42578125" style="181"/>
    <col min="13821" max="13821" width="10.85546875" style="181" customWidth="1"/>
    <col min="13822" max="13822" width="41.42578125" style="181" customWidth="1"/>
    <col min="13823" max="13823" width="16.42578125" style="181" customWidth="1"/>
    <col min="13824" max="13824" width="12.140625" style="181" customWidth="1"/>
    <col min="13825" max="13825" width="15.85546875" style="181" customWidth="1"/>
    <col min="13826" max="13826" width="18.7109375" style="181" customWidth="1"/>
    <col min="13827" max="13827" width="10.7109375" style="181" customWidth="1"/>
    <col min="13828" max="13828" width="18.7109375" style="181" customWidth="1"/>
    <col min="13829" max="13829" width="10.7109375" style="181" customWidth="1"/>
    <col min="13830" max="13830" width="18.7109375" style="181" customWidth="1"/>
    <col min="13831" max="13831" width="10.7109375" style="181" customWidth="1"/>
    <col min="13832" max="13832" width="18.7109375" style="181" customWidth="1"/>
    <col min="13833" max="13833" width="10.7109375" style="181" customWidth="1"/>
    <col min="13834" max="13834" width="18.7109375" style="181" customWidth="1"/>
    <col min="13835" max="13835" width="10.7109375" style="181" customWidth="1"/>
    <col min="13836" max="13836" width="18.7109375" style="181" customWidth="1"/>
    <col min="13837" max="13837" width="4.7109375" style="181" customWidth="1"/>
    <col min="13838" max="13838" width="20.42578125" style="181" customWidth="1"/>
    <col min="13839" max="13839" width="9.140625" style="181" customWidth="1"/>
    <col min="13840" max="13840" width="9.28515625" style="181" customWidth="1"/>
    <col min="13841" max="13841" width="14.7109375" style="181" customWidth="1"/>
    <col min="13842" max="13842" width="6.28515625" style="181" customWidth="1"/>
    <col min="13843" max="13843" width="13.85546875" style="181" customWidth="1"/>
    <col min="13844" max="13844" width="12.7109375" style="181" customWidth="1"/>
    <col min="13845" max="14076" width="11.42578125" style="181"/>
    <col min="14077" max="14077" width="10.85546875" style="181" customWidth="1"/>
    <col min="14078" max="14078" width="41.42578125" style="181" customWidth="1"/>
    <col min="14079" max="14079" width="16.42578125" style="181" customWidth="1"/>
    <col min="14080" max="14080" width="12.140625" style="181" customWidth="1"/>
    <col min="14081" max="14081" width="15.85546875" style="181" customWidth="1"/>
    <col min="14082" max="14082" width="18.7109375" style="181" customWidth="1"/>
    <col min="14083" max="14083" width="10.7109375" style="181" customWidth="1"/>
    <col min="14084" max="14084" width="18.7109375" style="181" customWidth="1"/>
    <col min="14085" max="14085" width="10.7109375" style="181" customWidth="1"/>
    <col min="14086" max="14086" width="18.7109375" style="181" customWidth="1"/>
    <col min="14087" max="14087" width="10.7109375" style="181" customWidth="1"/>
    <col min="14088" max="14088" width="18.7109375" style="181" customWidth="1"/>
    <col min="14089" max="14089" width="10.7109375" style="181" customWidth="1"/>
    <col min="14090" max="14090" width="18.7109375" style="181" customWidth="1"/>
    <col min="14091" max="14091" width="10.7109375" style="181" customWidth="1"/>
    <col min="14092" max="14092" width="18.7109375" style="181" customWidth="1"/>
    <col min="14093" max="14093" width="4.7109375" style="181" customWidth="1"/>
    <col min="14094" max="14094" width="20.42578125" style="181" customWidth="1"/>
    <col min="14095" max="14095" width="9.140625" style="181" customWidth="1"/>
    <col min="14096" max="14096" width="9.28515625" style="181" customWidth="1"/>
    <col min="14097" max="14097" width="14.7109375" style="181" customWidth="1"/>
    <col min="14098" max="14098" width="6.28515625" style="181" customWidth="1"/>
    <col min="14099" max="14099" width="13.85546875" style="181" customWidth="1"/>
    <col min="14100" max="14100" width="12.7109375" style="181" customWidth="1"/>
    <col min="14101" max="14332" width="11.42578125" style="181"/>
    <col min="14333" max="14333" width="10.85546875" style="181" customWidth="1"/>
    <col min="14334" max="14334" width="41.42578125" style="181" customWidth="1"/>
    <col min="14335" max="14335" width="16.42578125" style="181" customWidth="1"/>
    <col min="14336" max="14336" width="12.140625" style="181" customWidth="1"/>
    <col min="14337" max="14337" width="15.85546875" style="181" customWidth="1"/>
    <col min="14338" max="14338" width="18.7109375" style="181" customWidth="1"/>
    <col min="14339" max="14339" width="10.7109375" style="181" customWidth="1"/>
    <col min="14340" max="14340" width="18.7109375" style="181" customWidth="1"/>
    <col min="14341" max="14341" width="10.7109375" style="181" customWidth="1"/>
    <col min="14342" max="14342" width="18.7109375" style="181" customWidth="1"/>
    <col min="14343" max="14343" width="10.7109375" style="181" customWidth="1"/>
    <col min="14344" max="14344" width="18.7109375" style="181" customWidth="1"/>
    <col min="14345" max="14345" width="10.7109375" style="181" customWidth="1"/>
    <col min="14346" max="14346" width="18.7109375" style="181" customWidth="1"/>
    <col min="14347" max="14347" width="10.7109375" style="181" customWidth="1"/>
    <col min="14348" max="14348" width="18.7109375" style="181" customWidth="1"/>
    <col min="14349" max="14349" width="4.7109375" style="181" customWidth="1"/>
    <col min="14350" max="14350" width="20.42578125" style="181" customWidth="1"/>
    <col min="14351" max="14351" width="9.140625" style="181" customWidth="1"/>
    <col min="14352" max="14352" width="9.28515625" style="181" customWidth="1"/>
    <col min="14353" max="14353" width="14.7109375" style="181" customWidth="1"/>
    <col min="14354" max="14354" width="6.28515625" style="181" customWidth="1"/>
    <col min="14355" max="14355" width="13.85546875" style="181" customWidth="1"/>
    <col min="14356" max="14356" width="12.7109375" style="181" customWidth="1"/>
    <col min="14357" max="14588" width="11.42578125" style="181"/>
    <col min="14589" max="14589" width="10.85546875" style="181" customWidth="1"/>
    <col min="14590" max="14590" width="41.42578125" style="181" customWidth="1"/>
    <col min="14591" max="14591" width="16.42578125" style="181" customWidth="1"/>
    <col min="14592" max="14592" width="12.140625" style="181" customWidth="1"/>
    <col min="14593" max="14593" width="15.85546875" style="181" customWidth="1"/>
    <col min="14594" max="14594" width="18.7109375" style="181" customWidth="1"/>
    <col min="14595" max="14595" width="10.7109375" style="181" customWidth="1"/>
    <col min="14596" max="14596" width="18.7109375" style="181" customWidth="1"/>
    <col min="14597" max="14597" width="10.7109375" style="181" customWidth="1"/>
    <col min="14598" max="14598" width="18.7109375" style="181" customWidth="1"/>
    <col min="14599" max="14599" width="10.7109375" style="181" customWidth="1"/>
    <col min="14600" max="14600" width="18.7109375" style="181" customWidth="1"/>
    <col min="14601" max="14601" width="10.7109375" style="181" customWidth="1"/>
    <col min="14602" max="14602" width="18.7109375" style="181" customWidth="1"/>
    <col min="14603" max="14603" width="10.7109375" style="181" customWidth="1"/>
    <col min="14604" max="14604" width="18.7109375" style="181" customWidth="1"/>
    <col min="14605" max="14605" width="4.7109375" style="181" customWidth="1"/>
    <col min="14606" max="14606" width="20.42578125" style="181" customWidth="1"/>
    <col min="14607" max="14607" width="9.140625" style="181" customWidth="1"/>
    <col min="14608" max="14608" width="9.28515625" style="181" customWidth="1"/>
    <col min="14609" max="14609" width="14.7109375" style="181" customWidth="1"/>
    <col min="14610" max="14610" width="6.28515625" style="181" customWidth="1"/>
    <col min="14611" max="14611" width="13.85546875" style="181" customWidth="1"/>
    <col min="14612" max="14612" width="12.7109375" style="181" customWidth="1"/>
    <col min="14613" max="14844" width="11.42578125" style="181"/>
    <col min="14845" max="14845" width="10.85546875" style="181" customWidth="1"/>
    <col min="14846" max="14846" width="41.42578125" style="181" customWidth="1"/>
    <col min="14847" max="14847" width="16.42578125" style="181" customWidth="1"/>
    <col min="14848" max="14848" width="12.140625" style="181" customWidth="1"/>
    <col min="14849" max="14849" width="15.85546875" style="181" customWidth="1"/>
    <col min="14850" max="14850" width="18.7109375" style="181" customWidth="1"/>
    <col min="14851" max="14851" width="10.7109375" style="181" customWidth="1"/>
    <col min="14852" max="14852" width="18.7109375" style="181" customWidth="1"/>
    <col min="14853" max="14853" width="10.7109375" style="181" customWidth="1"/>
    <col min="14854" max="14854" width="18.7109375" style="181" customWidth="1"/>
    <col min="14855" max="14855" width="10.7109375" style="181" customWidth="1"/>
    <col min="14856" max="14856" width="18.7109375" style="181" customWidth="1"/>
    <col min="14857" max="14857" width="10.7109375" style="181" customWidth="1"/>
    <col min="14858" max="14858" width="18.7109375" style="181" customWidth="1"/>
    <col min="14859" max="14859" width="10.7109375" style="181" customWidth="1"/>
    <col min="14860" max="14860" width="18.7109375" style="181" customWidth="1"/>
    <col min="14861" max="14861" width="4.7109375" style="181" customWidth="1"/>
    <col min="14862" max="14862" width="20.42578125" style="181" customWidth="1"/>
    <col min="14863" max="14863" width="9.140625" style="181" customWidth="1"/>
    <col min="14864" max="14864" width="9.28515625" style="181" customWidth="1"/>
    <col min="14865" max="14865" width="14.7109375" style="181" customWidth="1"/>
    <col min="14866" max="14866" width="6.28515625" style="181" customWidth="1"/>
    <col min="14867" max="14867" width="13.85546875" style="181" customWidth="1"/>
    <col min="14868" max="14868" width="12.7109375" style="181" customWidth="1"/>
    <col min="14869" max="15100" width="11.42578125" style="181"/>
    <col min="15101" max="15101" width="10.85546875" style="181" customWidth="1"/>
    <col min="15102" max="15102" width="41.42578125" style="181" customWidth="1"/>
    <col min="15103" max="15103" width="16.42578125" style="181" customWidth="1"/>
    <col min="15104" max="15104" width="12.140625" style="181" customWidth="1"/>
    <col min="15105" max="15105" width="15.85546875" style="181" customWidth="1"/>
    <col min="15106" max="15106" width="18.7109375" style="181" customWidth="1"/>
    <col min="15107" max="15107" width="10.7109375" style="181" customWidth="1"/>
    <col min="15108" max="15108" width="18.7109375" style="181" customWidth="1"/>
    <col min="15109" max="15109" width="10.7109375" style="181" customWidth="1"/>
    <col min="15110" max="15110" width="18.7109375" style="181" customWidth="1"/>
    <col min="15111" max="15111" width="10.7109375" style="181" customWidth="1"/>
    <col min="15112" max="15112" width="18.7109375" style="181" customWidth="1"/>
    <col min="15113" max="15113" width="10.7109375" style="181" customWidth="1"/>
    <col min="15114" max="15114" width="18.7109375" style="181" customWidth="1"/>
    <col min="15115" max="15115" width="10.7109375" style="181" customWidth="1"/>
    <col min="15116" max="15116" width="18.7109375" style="181" customWidth="1"/>
    <col min="15117" max="15117" width="4.7109375" style="181" customWidth="1"/>
    <col min="15118" max="15118" width="20.42578125" style="181" customWidth="1"/>
    <col min="15119" max="15119" width="9.140625" style="181" customWidth="1"/>
    <col min="15120" max="15120" width="9.28515625" style="181" customWidth="1"/>
    <col min="15121" max="15121" width="14.7109375" style="181" customWidth="1"/>
    <col min="15122" max="15122" width="6.28515625" style="181" customWidth="1"/>
    <col min="15123" max="15123" width="13.85546875" style="181" customWidth="1"/>
    <col min="15124" max="15124" width="12.7109375" style="181" customWidth="1"/>
    <col min="15125" max="15356" width="11.42578125" style="181"/>
    <col min="15357" max="15357" width="10.85546875" style="181" customWidth="1"/>
    <col min="15358" max="15358" width="41.42578125" style="181" customWidth="1"/>
    <col min="15359" max="15359" width="16.42578125" style="181" customWidth="1"/>
    <col min="15360" max="15360" width="12.140625" style="181" customWidth="1"/>
    <col min="15361" max="15361" width="15.85546875" style="181" customWidth="1"/>
    <col min="15362" max="15362" width="18.7109375" style="181" customWidth="1"/>
    <col min="15363" max="15363" width="10.7109375" style="181" customWidth="1"/>
    <col min="15364" max="15364" width="18.7109375" style="181" customWidth="1"/>
    <col min="15365" max="15365" width="10.7109375" style="181" customWidth="1"/>
    <col min="15366" max="15366" width="18.7109375" style="181" customWidth="1"/>
    <col min="15367" max="15367" width="10.7109375" style="181" customWidth="1"/>
    <col min="15368" max="15368" width="18.7109375" style="181" customWidth="1"/>
    <col min="15369" max="15369" width="10.7109375" style="181" customWidth="1"/>
    <col min="15370" max="15370" width="18.7109375" style="181" customWidth="1"/>
    <col min="15371" max="15371" width="10.7109375" style="181" customWidth="1"/>
    <col min="15372" max="15372" width="18.7109375" style="181" customWidth="1"/>
    <col min="15373" max="15373" width="4.7109375" style="181" customWidth="1"/>
    <col min="15374" max="15374" width="20.42578125" style="181" customWidth="1"/>
    <col min="15375" max="15375" width="9.140625" style="181" customWidth="1"/>
    <col min="15376" max="15376" width="9.28515625" style="181" customWidth="1"/>
    <col min="15377" max="15377" width="14.7109375" style="181" customWidth="1"/>
    <col min="15378" max="15378" width="6.28515625" style="181" customWidth="1"/>
    <col min="15379" max="15379" width="13.85546875" style="181" customWidth="1"/>
    <col min="15380" max="15380" width="12.7109375" style="181" customWidth="1"/>
    <col min="15381" max="15612" width="11.42578125" style="181"/>
    <col min="15613" max="15613" width="10.85546875" style="181" customWidth="1"/>
    <col min="15614" max="15614" width="41.42578125" style="181" customWidth="1"/>
    <col min="15615" max="15615" width="16.42578125" style="181" customWidth="1"/>
    <col min="15616" max="15616" width="12.140625" style="181" customWidth="1"/>
    <col min="15617" max="15617" width="15.85546875" style="181" customWidth="1"/>
    <col min="15618" max="15618" width="18.7109375" style="181" customWidth="1"/>
    <col min="15619" max="15619" width="10.7109375" style="181" customWidth="1"/>
    <col min="15620" max="15620" width="18.7109375" style="181" customWidth="1"/>
    <col min="15621" max="15621" width="10.7109375" style="181" customWidth="1"/>
    <col min="15622" max="15622" width="18.7109375" style="181" customWidth="1"/>
    <col min="15623" max="15623" width="10.7109375" style="181" customWidth="1"/>
    <col min="15624" max="15624" width="18.7109375" style="181" customWidth="1"/>
    <col min="15625" max="15625" width="10.7109375" style="181" customWidth="1"/>
    <col min="15626" max="15626" width="18.7109375" style="181" customWidth="1"/>
    <col min="15627" max="15627" width="10.7109375" style="181" customWidth="1"/>
    <col min="15628" max="15628" width="18.7109375" style="181" customWidth="1"/>
    <col min="15629" max="15629" width="4.7109375" style="181" customWidth="1"/>
    <col min="15630" max="15630" width="20.42578125" style="181" customWidth="1"/>
    <col min="15631" max="15631" width="9.140625" style="181" customWidth="1"/>
    <col min="15632" max="15632" width="9.28515625" style="181" customWidth="1"/>
    <col min="15633" max="15633" width="14.7109375" style="181" customWidth="1"/>
    <col min="15634" max="15634" width="6.28515625" style="181" customWidth="1"/>
    <col min="15635" max="15635" width="13.85546875" style="181" customWidth="1"/>
    <col min="15636" max="15636" width="12.7109375" style="181" customWidth="1"/>
    <col min="15637" max="15868" width="11.42578125" style="181"/>
    <col min="15869" max="15869" width="10.85546875" style="181" customWidth="1"/>
    <col min="15870" max="15870" width="41.42578125" style="181" customWidth="1"/>
    <col min="15871" max="15871" width="16.42578125" style="181" customWidth="1"/>
    <col min="15872" max="15872" width="12.140625" style="181" customWidth="1"/>
    <col min="15873" max="15873" width="15.85546875" style="181" customWidth="1"/>
    <col min="15874" max="15874" width="18.7109375" style="181" customWidth="1"/>
    <col min="15875" max="15875" width="10.7109375" style="181" customWidth="1"/>
    <col min="15876" max="15876" width="18.7109375" style="181" customWidth="1"/>
    <col min="15877" max="15877" width="10.7109375" style="181" customWidth="1"/>
    <col min="15878" max="15878" width="18.7109375" style="181" customWidth="1"/>
    <col min="15879" max="15879" width="10.7109375" style="181" customWidth="1"/>
    <col min="15880" max="15880" width="18.7109375" style="181" customWidth="1"/>
    <col min="15881" max="15881" width="10.7109375" style="181" customWidth="1"/>
    <col min="15882" max="15882" width="18.7109375" style="181" customWidth="1"/>
    <col min="15883" max="15883" width="10.7109375" style="181" customWidth="1"/>
    <col min="15884" max="15884" width="18.7109375" style="181" customWidth="1"/>
    <col min="15885" max="15885" width="4.7109375" style="181" customWidth="1"/>
    <col min="15886" max="15886" width="20.42578125" style="181" customWidth="1"/>
    <col min="15887" max="15887" width="9.140625" style="181" customWidth="1"/>
    <col min="15888" max="15888" width="9.28515625" style="181" customWidth="1"/>
    <col min="15889" max="15889" width="14.7109375" style="181" customWidth="1"/>
    <col min="15890" max="15890" width="6.28515625" style="181" customWidth="1"/>
    <col min="15891" max="15891" width="13.85546875" style="181" customWidth="1"/>
    <col min="15892" max="15892" width="12.7109375" style="181" customWidth="1"/>
    <col min="15893" max="16124" width="11.42578125" style="181"/>
    <col min="16125" max="16125" width="10.85546875" style="181" customWidth="1"/>
    <col min="16126" max="16126" width="41.42578125" style="181" customWidth="1"/>
    <col min="16127" max="16127" width="16.42578125" style="181" customWidth="1"/>
    <col min="16128" max="16128" width="12.140625" style="181" customWidth="1"/>
    <col min="16129" max="16129" width="15.85546875" style="181" customWidth="1"/>
    <col min="16130" max="16130" width="18.7109375" style="181" customWidth="1"/>
    <col min="16131" max="16131" width="10.7109375" style="181" customWidth="1"/>
    <col min="16132" max="16132" width="18.7109375" style="181" customWidth="1"/>
    <col min="16133" max="16133" width="10.7109375" style="181" customWidth="1"/>
    <col min="16134" max="16134" width="18.7109375" style="181" customWidth="1"/>
    <col min="16135" max="16135" width="10.7109375" style="181" customWidth="1"/>
    <col min="16136" max="16136" width="18.7109375" style="181" customWidth="1"/>
    <col min="16137" max="16137" width="10.7109375" style="181" customWidth="1"/>
    <col min="16138" max="16138" width="18.7109375" style="181" customWidth="1"/>
    <col min="16139" max="16139" width="10.7109375" style="181" customWidth="1"/>
    <col min="16140" max="16140" width="18.7109375" style="181" customWidth="1"/>
    <col min="16141" max="16141" width="4.7109375" style="181" customWidth="1"/>
    <col min="16142" max="16142" width="20.42578125" style="181" customWidth="1"/>
    <col min="16143" max="16143" width="9.140625" style="181" customWidth="1"/>
    <col min="16144" max="16144" width="9.28515625" style="181" customWidth="1"/>
    <col min="16145" max="16145" width="14.7109375" style="181" customWidth="1"/>
    <col min="16146" max="16146" width="6.28515625" style="181" customWidth="1"/>
    <col min="16147" max="16147" width="13.85546875" style="181" customWidth="1"/>
    <col min="16148" max="16148" width="12.7109375" style="181" customWidth="1"/>
    <col min="16149" max="16384" width="11.42578125" style="181"/>
  </cols>
  <sheetData>
    <row r="1" spans="1:20" ht="24.95" customHeight="1" x14ac:dyDescent="0.25">
      <c r="A1" s="778" t="s">
        <v>0</v>
      </c>
      <c r="B1" s="779"/>
      <c r="C1" s="779"/>
      <c r="D1" s="779"/>
      <c r="E1" s="779"/>
      <c r="F1" s="779"/>
      <c r="G1" s="779"/>
      <c r="H1" s="779"/>
      <c r="I1" s="779"/>
      <c r="J1" s="779"/>
      <c r="K1" s="779"/>
      <c r="L1" s="779"/>
      <c r="M1" s="179"/>
      <c r="N1" s="179"/>
      <c r="O1" s="179"/>
    </row>
    <row r="2" spans="1:20" ht="20.25" customHeight="1" x14ac:dyDescent="0.25">
      <c r="A2" s="776" t="s">
        <v>314</v>
      </c>
      <c r="B2" s="777"/>
      <c r="C2" s="777"/>
      <c r="D2" s="777"/>
      <c r="E2" s="777"/>
      <c r="F2" s="777"/>
      <c r="G2" s="777"/>
      <c r="H2" s="777"/>
      <c r="I2" s="777"/>
      <c r="J2" s="777"/>
      <c r="K2" s="777"/>
      <c r="L2" s="777"/>
      <c r="M2" s="182"/>
      <c r="N2" s="182"/>
      <c r="O2" s="182"/>
    </row>
    <row r="3" spans="1:20" ht="18" customHeight="1" x14ac:dyDescent="0.25">
      <c r="A3" s="774" t="s">
        <v>315</v>
      </c>
      <c r="B3" s="775"/>
      <c r="C3" s="775"/>
      <c r="D3" s="775"/>
      <c r="E3" s="775"/>
      <c r="F3" s="775"/>
      <c r="G3" s="775"/>
      <c r="H3" s="775"/>
      <c r="I3" s="775"/>
      <c r="J3" s="775"/>
      <c r="K3" s="775"/>
      <c r="L3" s="775"/>
      <c r="M3" s="183"/>
      <c r="N3" s="183"/>
      <c r="O3" s="183"/>
    </row>
    <row r="4" spans="1:20" ht="18" customHeight="1" x14ac:dyDescent="0.25">
      <c r="A4" s="774" t="s">
        <v>316</v>
      </c>
      <c r="B4" s="775"/>
      <c r="C4" s="775"/>
      <c r="D4" s="775"/>
      <c r="E4" s="775"/>
      <c r="F4" s="775"/>
      <c r="G4" s="775"/>
      <c r="H4" s="775"/>
      <c r="I4" s="775"/>
      <c r="J4" s="775"/>
      <c r="K4" s="775"/>
      <c r="L4" s="775"/>
      <c r="M4" s="183"/>
      <c r="N4" s="183"/>
      <c r="O4" s="183"/>
    </row>
    <row r="5" spans="1:20" ht="15.75" x14ac:dyDescent="0.25">
      <c r="A5" s="501" t="s">
        <v>1</v>
      </c>
      <c r="B5" s="502"/>
      <c r="C5" s="502"/>
      <c r="D5" s="503"/>
      <c r="E5" s="504"/>
      <c r="F5" s="505"/>
      <c r="G5" s="506"/>
      <c r="H5" s="507"/>
      <c r="I5" s="506"/>
      <c r="J5" s="507"/>
      <c r="K5" s="506"/>
      <c r="L5" s="507"/>
      <c r="M5" s="186"/>
      <c r="N5" s="186"/>
      <c r="O5" s="186"/>
    </row>
    <row r="6" spans="1:20" ht="26.25" customHeight="1" x14ac:dyDescent="0.3">
      <c r="A6" s="803" t="s">
        <v>2</v>
      </c>
      <c r="B6" s="804"/>
      <c r="C6" s="804"/>
      <c r="D6" s="804"/>
      <c r="E6" s="804"/>
      <c r="F6" s="508"/>
      <c r="G6" s="506"/>
      <c r="H6" s="507"/>
      <c r="I6" s="506"/>
      <c r="J6" s="507"/>
      <c r="K6" s="506"/>
      <c r="L6" s="507"/>
      <c r="M6" s="186"/>
      <c r="N6" s="801" t="s">
        <v>459</v>
      </c>
      <c r="O6" s="802"/>
      <c r="P6" s="188"/>
      <c r="S6" s="796" t="s">
        <v>460</v>
      </c>
      <c r="T6" s="796"/>
    </row>
    <row r="7" spans="1:20" ht="18" customHeight="1" x14ac:dyDescent="0.3">
      <c r="A7" s="797" t="s">
        <v>3</v>
      </c>
      <c r="B7" s="798"/>
      <c r="C7" s="798"/>
      <c r="D7" s="798"/>
      <c r="E7" s="504"/>
      <c r="F7" s="509" t="s">
        <v>4</v>
      </c>
      <c r="G7" s="799" t="s">
        <v>461</v>
      </c>
      <c r="H7" s="799"/>
      <c r="I7" s="800" t="str">
        <f>'ORÇAMENTO SINTÉTICO'!$F$8</f>
        <v>PRAZO DE EXECUÇÃO:</v>
      </c>
      <c r="J7" s="799"/>
      <c r="K7" s="644"/>
      <c r="L7" s="644"/>
      <c r="M7" s="190"/>
      <c r="N7" s="614" t="s">
        <v>462</v>
      </c>
      <c r="O7" s="191">
        <v>0.25</v>
      </c>
      <c r="S7" s="630">
        <v>30</v>
      </c>
      <c r="T7" s="631">
        <f>G37</f>
        <v>0.2094054185715053</v>
      </c>
    </row>
    <row r="8" spans="1:20" ht="19.5" thickBot="1" x14ac:dyDescent="0.35">
      <c r="A8" s="780" t="s">
        <v>5</v>
      </c>
      <c r="B8" s="781"/>
      <c r="C8" s="781"/>
      <c r="D8" s="781"/>
      <c r="E8" s="781"/>
      <c r="F8" s="599">
        <v>360.65</v>
      </c>
      <c r="G8" s="782">
        <f>'ORÇAMENTO SINTÉTICO'!H242</f>
        <v>576033.80449061317</v>
      </c>
      <c r="H8" s="782"/>
      <c r="I8" s="645">
        <f>'ORÇAMENTO SINTÉTICO'!$H$8</f>
        <v>3</v>
      </c>
      <c r="J8" s="646" t="str">
        <f>'ORÇAMENTO SINTÉTICO'!$I$8</f>
        <v>MÊSES</v>
      </c>
      <c r="K8" s="510"/>
      <c r="L8" s="510"/>
      <c r="M8" s="192"/>
      <c r="N8" s="193" t="s">
        <v>310</v>
      </c>
      <c r="O8" s="194">
        <v>0.16</v>
      </c>
      <c r="S8" s="630">
        <f t="shared" ref="S8:S9" si="0">S7+30</f>
        <v>60</v>
      </c>
      <c r="T8" s="631">
        <f>I37</f>
        <v>0.74113696919116012</v>
      </c>
    </row>
    <row r="9" spans="1:20" ht="15" customHeight="1" thickBot="1" x14ac:dyDescent="0.35">
      <c r="A9" s="783" t="s">
        <v>463</v>
      </c>
      <c r="B9" s="784"/>
      <c r="C9" s="784"/>
      <c r="D9" s="784"/>
      <c r="E9" s="784"/>
      <c r="F9" s="784"/>
      <c r="G9" s="784"/>
      <c r="H9" s="784"/>
      <c r="I9" s="784"/>
      <c r="J9" s="784"/>
      <c r="K9" s="784"/>
      <c r="L9" s="784"/>
      <c r="M9" s="195"/>
      <c r="S9" s="630">
        <f t="shared" si="0"/>
        <v>90</v>
      </c>
      <c r="T9" s="631">
        <f>K37</f>
        <v>1</v>
      </c>
    </row>
    <row r="10" spans="1:20" ht="14.1" customHeight="1" x14ac:dyDescent="0.3">
      <c r="A10" s="785" t="s">
        <v>7</v>
      </c>
      <c r="B10" s="787" t="s">
        <v>462</v>
      </c>
      <c r="C10" s="789" t="s">
        <v>464</v>
      </c>
      <c r="D10" s="791" t="s">
        <v>465</v>
      </c>
      <c r="E10" s="789" t="s">
        <v>466</v>
      </c>
      <c r="F10" s="793" t="s">
        <v>467</v>
      </c>
      <c r="G10" s="795" t="s">
        <v>468</v>
      </c>
      <c r="H10" s="795"/>
      <c r="I10" s="795" t="s">
        <v>469</v>
      </c>
      <c r="J10" s="795"/>
      <c r="K10" s="795" t="s">
        <v>470</v>
      </c>
      <c r="L10" s="795"/>
      <c r="M10" s="196"/>
      <c r="N10" s="192"/>
      <c r="S10" s="626"/>
      <c r="T10" s="627"/>
    </row>
    <row r="11" spans="1:20" ht="14.1" customHeight="1" thickBot="1" x14ac:dyDescent="0.35">
      <c r="A11" s="786"/>
      <c r="B11" s="788"/>
      <c r="C11" s="790"/>
      <c r="D11" s="792"/>
      <c r="E11" s="790"/>
      <c r="F11" s="794"/>
      <c r="G11" s="545" t="s">
        <v>465</v>
      </c>
      <c r="H11" s="545" t="s">
        <v>471</v>
      </c>
      <c r="I11" s="545" t="s">
        <v>465</v>
      </c>
      <c r="J11" s="545" t="s">
        <v>471</v>
      </c>
      <c r="K11" s="545" t="s">
        <v>465</v>
      </c>
      <c r="L11" s="545" t="s">
        <v>471</v>
      </c>
      <c r="M11" s="196"/>
      <c r="N11" s="633" t="s">
        <v>472</v>
      </c>
      <c r="O11" s="197"/>
      <c r="P11" s="801" t="s">
        <v>473</v>
      </c>
      <c r="Q11" s="802"/>
      <c r="R11" s="624"/>
      <c r="S11" s="626"/>
      <c r="T11" s="627"/>
    </row>
    <row r="12" spans="1:20" s="203" customFormat="1" ht="18" customHeight="1" x14ac:dyDescent="0.3">
      <c r="A12" s="511">
        <v>1</v>
      </c>
      <c r="B12" s="512" t="str">
        <f>'ORÇAMENTO SINTÉTICO'!D20</f>
        <v>MOBILIZAÇÃO</v>
      </c>
      <c r="C12" s="513">
        <f>'ORÇAMENTO SINTÉTICO'!H20</f>
        <v>8333.8482000000004</v>
      </c>
      <c r="D12" s="514">
        <f t="shared" ref="D12:D27" si="1">F12/$G$8</f>
        <v>1.8084546720677323E-2</v>
      </c>
      <c r="E12" s="515">
        <f>C12*$O$7</f>
        <v>2083.4620500000001</v>
      </c>
      <c r="F12" s="515">
        <f t="shared" ref="F12:F27" si="2">E12+C12</f>
        <v>10417.31025</v>
      </c>
      <c r="G12" s="516">
        <v>1</v>
      </c>
      <c r="H12" s="517">
        <f t="shared" ref="H12:H27" si="3">G12*F12</f>
        <v>10417.31025</v>
      </c>
      <c r="I12" s="516"/>
      <c r="J12" s="517">
        <f t="shared" ref="J12:J27" si="4">F12*I12</f>
        <v>0</v>
      </c>
      <c r="K12" s="516"/>
      <c r="L12" s="517">
        <f t="shared" ref="L12:L27" si="5">F12*K12</f>
        <v>0</v>
      </c>
      <c r="M12" s="198"/>
      <c r="N12" s="199">
        <f>G12+I12+K12</f>
        <v>1</v>
      </c>
      <c r="O12" s="200"/>
      <c r="P12" s="201">
        <v>30</v>
      </c>
      <c r="Q12" s="202">
        <f>H36</f>
        <v>120624.59994069352</v>
      </c>
      <c r="R12" s="625"/>
      <c r="S12" s="626"/>
      <c r="T12" s="627"/>
    </row>
    <row r="13" spans="1:20" s="203" customFormat="1" ht="15" x14ac:dyDescent="0.3">
      <c r="A13" s="518">
        <v>3</v>
      </c>
      <c r="B13" s="519" t="str">
        <f>'ORÇAMENTO SINTÉTICO'!D33</f>
        <v>DEMOLIÇÕES E SERVIÇOS PRELIMINARES</v>
      </c>
      <c r="C13" s="513">
        <f>'ORÇAMENTO SINTÉTICO'!H33</f>
        <v>4661.1919999999991</v>
      </c>
      <c r="D13" s="514">
        <f t="shared" si="1"/>
        <v>1.0114840404466132E-2</v>
      </c>
      <c r="E13" s="515">
        <f t="shared" ref="E13:E26" si="6">C13*$O$7</f>
        <v>1165.2979999999998</v>
      </c>
      <c r="F13" s="515">
        <f t="shared" si="2"/>
        <v>5826.4899999999989</v>
      </c>
      <c r="G13" s="520">
        <v>1</v>
      </c>
      <c r="H13" s="521">
        <f t="shared" si="3"/>
        <v>5826.4899999999989</v>
      </c>
      <c r="I13" s="520"/>
      <c r="J13" s="517">
        <f t="shared" si="4"/>
        <v>0</v>
      </c>
      <c r="K13" s="520"/>
      <c r="L13" s="517">
        <f t="shared" si="5"/>
        <v>0</v>
      </c>
      <c r="M13" s="198"/>
      <c r="N13" s="199">
        <f t="shared" ref="N13:N37" si="7">G13+I13+K13</f>
        <v>1</v>
      </c>
      <c r="O13" s="200"/>
      <c r="P13" s="201">
        <v>60</v>
      </c>
      <c r="Q13" s="202">
        <f>J36</f>
        <v>306295.3480711329</v>
      </c>
      <c r="R13" s="625"/>
      <c r="S13" s="626"/>
      <c r="T13" s="627"/>
    </row>
    <row r="14" spans="1:20" s="203" customFormat="1" ht="15" x14ac:dyDescent="0.3">
      <c r="A14" s="518">
        <v>4</v>
      </c>
      <c r="B14" s="519" t="str">
        <f>'ORÇAMENTO SINTÉTICO'!D58</f>
        <v>ALVENARIAS E DIVISÓRIAS</v>
      </c>
      <c r="C14" s="513">
        <f>'ORÇAMENTO SINTÉTICO'!H58</f>
        <v>2014.35</v>
      </c>
      <c r="D14" s="514">
        <f t="shared" si="1"/>
        <v>4.3711627344971754E-3</v>
      </c>
      <c r="E14" s="515">
        <f t="shared" si="6"/>
        <v>503.58749999999998</v>
      </c>
      <c r="F14" s="515">
        <f t="shared" si="2"/>
        <v>2517.9375</v>
      </c>
      <c r="G14" s="520">
        <v>0.3</v>
      </c>
      <c r="H14" s="521">
        <f t="shared" si="3"/>
        <v>755.38125000000002</v>
      </c>
      <c r="I14" s="520">
        <v>0.7</v>
      </c>
      <c r="J14" s="517">
        <f t="shared" si="4"/>
        <v>1762.5562499999999</v>
      </c>
      <c r="K14" s="520"/>
      <c r="L14" s="517">
        <f t="shared" si="5"/>
        <v>0</v>
      </c>
      <c r="M14" s="198"/>
      <c r="N14" s="199">
        <f t="shared" si="7"/>
        <v>1</v>
      </c>
      <c r="O14" s="200"/>
      <c r="P14" s="201">
        <v>90</v>
      </c>
      <c r="Q14" s="202">
        <f>L36</f>
        <v>149113.85647878688</v>
      </c>
      <c r="R14" s="625"/>
      <c r="S14" s="626"/>
      <c r="T14" s="627"/>
    </row>
    <row r="15" spans="1:20" s="203" customFormat="1" ht="15" x14ac:dyDescent="0.3">
      <c r="A15" s="518">
        <v>5</v>
      </c>
      <c r="B15" s="519" t="str">
        <f>'ORÇAMENTO SINTÉTICO'!D61</f>
        <v>REVESTIMENTOS</v>
      </c>
      <c r="C15" s="513">
        <f>'ORÇAMENTO SINTÉTICO'!H61</f>
        <v>4919.6463999999996</v>
      </c>
      <c r="D15" s="514">
        <f t="shared" si="1"/>
        <v>1.0675689433605471E-2</v>
      </c>
      <c r="E15" s="515">
        <f t="shared" si="6"/>
        <v>1229.9115999999999</v>
      </c>
      <c r="F15" s="515">
        <f t="shared" si="2"/>
        <v>6149.5579999999991</v>
      </c>
      <c r="G15" s="520">
        <v>0.2</v>
      </c>
      <c r="H15" s="521">
        <f t="shared" si="3"/>
        <v>1229.9115999999999</v>
      </c>
      <c r="I15" s="520">
        <v>0.8</v>
      </c>
      <c r="J15" s="517">
        <f t="shared" si="4"/>
        <v>4919.6463999999996</v>
      </c>
      <c r="K15" s="520"/>
      <c r="L15" s="517">
        <f t="shared" si="5"/>
        <v>0</v>
      </c>
      <c r="M15" s="198"/>
      <c r="N15" s="199">
        <f t="shared" si="7"/>
        <v>1</v>
      </c>
      <c r="O15" s="200"/>
      <c r="P15" s="632"/>
      <c r="Q15" s="204"/>
      <c r="R15" s="204"/>
      <c r="S15" s="626"/>
      <c r="T15" s="627"/>
    </row>
    <row r="16" spans="1:20" s="203" customFormat="1" ht="15" x14ac:dyDescent="0.3">
      <c r="A16" s="518">
        <v>6</v>
      </c>
      <c r="B16" s="519" t="str">
        <f>'ORÇAMENTO SINTÉTICO'!D67</f>
        <v>PINTURA</v>
      </c>
      <c r="C16" s="513">
        <f>'ORÇAMENTO SINTÉTICO'!H67</f>
        <v>8836.8479000000007</v>
      </c>
      <c r="D16" s="514">
        <f t="shared" si="1"/>
        <v>1.9176061871521644E-2</v>
      </c>
      <c r="E16" s="515">
        <f t="shared" si="6"/>
        <v>2209.2119750000002</v>
      </c>
      <c r="F16" s="515">
        <f t="shared" si="2"/>
        <v>11046.059875000001</v>
      </c>
      <c r="G16" s="520"/>
      <c r="H16" s="521">
        <f t="shared" si="3"/>
        <v>0</v>
      </c>
      <c r="I16" s="520">
        <v>0.4</v>
      </c>
      <c r="J16" s="517">
        <f t="shared" si="4"/>
        <v>4418.4239500000003</v>
      </c>
      <c r="K16" s="520">
        <v>0.6</v>
      </c>
      <c r="L16" s="517">
        <f t="shared" si="5"/>
        <v>6627.6359250000005</v>
      </c>
      <c r="M16" s="198"/>
      <c r="N16" s="199">
        <f t="shared" si="7"/>
        <v>1</v>
      </c>
      <c r="O16" s="200"/>
      <c r="P16" s="632"/>
      <c r="Q16" s="204"/>
      <c r="R16" s="204"/>
      <c r="S16" s="626"/>
      <c r="T16" s="627"/>
    </row>
    <row r="17" spans="1:20" s="203" customFormat="1" ht="15" x14ac:dyDescent="0.3">
      <c r="A17" s="518">
        <v>7</v>
      </c>
      <c r="B17" s="519" t="str">
        <f>'ORÇAMENTO SINTÉTICO'!D82</f>
        <v>PAVIMENTAÇÃO</v>
      </c>
      <c r="C17" s="513">
        <f>'ORÇAMENTO SINTÉTICO'!H82</f>
        <v>14517.699999999999</v>
      </c>
      <c r="D17" s="514">
        <f t="shared" si="1"/>
        <v>3.1503576454245612E-2</v>
      </c>
      <c r="E17" s="515">
        <f t="shared" si="6"/>
        <v>3629.4249999999997</v>
      </c>
      <c r="F17" s="515">
        <f t="shared" si="2"/>
        <v>18147.125</v>
      </c>
      <c r="G17" s="520">
        <v>0.2</v>
      </c>
      <c r="H17" s="521">
        <f t="shared" si="3"/>
        <v>3629.4250000000002</v>
      </c>
      <c r="I17" s="520">
        <v>0.8</v>
      </c>
      <c r="J17" s="517">
        <f t="shared" si="4"/>
        <v>14517.7</v>
      </c>
      <c r="K17" s="520"/>
      <c r="L17" s="517">
        <f t="shared" si="5"/>
        <v>0</v>
      </c>
      <c r="M17" s="198"/>
      <c r="N17" s="199">
        <f t="shared" si="7"/>
        <v>1</v>
      </c>
      <c r="O17" s="200"/>
      <c r="P17" s="632"/>
      <c r="Q17" s="204"/>
      <c r="R17" s="204"/>
      <c r="S17" s="626"/>
      <c r="T17" s="627"/>
    </row>
    <row r="18" spans="1:20" s="203" customFormat="1" ht="15" x14ac:dyDescent="0.3">
      <c r="A18" s="518">
        <v>8</v>
      </c>
      <c r="B18" s="519" t="str">
        <f>'ORÇAMENTO SINTÉTICO'!D89</f>
        <v>COBERTURA</v>
      </c>
      <c r="C18" s="513">
        <f>'ORÇAMENTO SINTÉTICO'!H89</f>
        <v>14986.057040000002</v>
      </c>
      <c r="D18" s="514">
        <f t="shared" si="1"/>
        <v>3.2519916633304571E-2</v>
      </c>
      <c r="E18" s="515">
        <f t="shared" si="6"/>
        <v>3746.5142600000004</v>
      </c>
      <c r="F18" s="515">
        <f t="shared" si="2"/>
        <v>18732.571300000003</v>
      </c>
      <c r="G18" s="520">
        <v>0.3</v>
      </c>
      <c r="H18" s="521">
        <f t="shared" si="3"/>
        <v>5619.7713900000008</v>
      </c>
      <c r="I18" s="520">
        <v>0.7</v>
      </c>
      <c r="J18" s="517">
        <f t="shared" si="4"/>
        <v>13112.799910000002</v>
      </c>
      <c r="K18" s="520"/>
      <c r="L18" s="517">
        <f t="shared" si="5"/>
        <v>0</v>
      </c>
      <c r="M18" s="198"/>
      <c r="N18" s="199">
        <f t="shared" si="7"/>
        <v>1</v>
      </c>
      <c r="O18" s="200"/>
      <c r="P18" s="632"/>
      <c r="Q18" s="204"/>
      <c r="R18" s="204"/>
      <c r="S18" s="626"/>
      <c r="T18" s="627"/>
    </row>
    <row r="19" spans="1:20" s="203" customFormat="1" ht="15" x14ac:dyDescent="0.3">
      <c r="A19" s="518">
        <v>9</v>
      </c>
      <c r="B19" s="519" t="str">
        <f>'ORÇAMENTO SINTÉTICO'!D129</f>
        <v>LOUÇAS E METAIS</v>
      </c>
      <c r="C19" s="513">
        <f>'ORÇAMENTO SINTÉTICO'!H129</f>
        <v>7226.3100000000013</v>
      </c>
      <c r="D19" s="514">
        <f t="shared" si="1"/>
        <v>1.5681176051790546E-2</v>
      </c>
      <c r="E19" s="515">
        <f t="shared" si="6"/>
        <v>1806.5775000000003</v>
      </c>
      <c r="F19" s="515">
        <f t="shared" si="2"/>
        <v>9032.8875000000007</v>
      </c>
      <c r="G19" s="520"/>
      <c r="H19" s="521">
        <f t="shared" si="3"/>
        <v>0</v>
      </c>
      <c r="I19" s="520">
        <v>0.2</v>
      </c>
      <c r="J19" s="517">
        <f t="shared" si="4"/>
        <v>1806.5775000000003</v>
      </c>
      <c r="K19" s="520">
        <v>0.8</v>
      </c>
      <c r="L19" s="517">
        <f t="shared" si="5"/>
        <v>7226.3100000000013</v>
      </c>
      <c r="M19" s="198"/>
      <c r="N19" s="199">
        <f t="shared" si="7"/>
        <v>1</v>
      </c>
      <c r="O19" s="200"/>
      <c r="P19" s="632"/>
      <c r="Q19" s="204"/>
      <c r="R19" s="204"/>
      <c r="S19" s="626"/>
      <c r="T19" s="627"/>
    </row>
    <row r="20" spans="1:20" s="203" customFormat="1" ht="15" x14ac:dyDescent="0.3">
      <c r="A20" s="518">
        <v>10</v>
      </c>
      <c r="B20" s="519" t="str">
        <f>'ORÇAMENTO SINTÉTICO'!D141</f>
        <v>ESQUADRIAS</v>
      </c>
      <c r="C20" s="513">
        <f>'ORÇAMENTO SINTÉTICO'!H141</f>
        <v>57753.328999999998</v>
      </c>
      <c r="D20" s="514">
        <f t="shared" si="1"/>
        <v>0.12532539008511681</v>
      </c>
      <c r="E20" s="515">
        <f t="shared" si="6"/>
        <v>14438.332249999999</v>
      </c>
      <c r="F20" s="515">
        <f t="shared" si="2"/>
        <v>72191.661250000005</v>
      </c>
      <c r="G20" s="520">
        <v>0.2</v>
      </c>
      <c r="H20" s="521">
        <f t="shared" si="3"/>
        <v>14438.332250000001</v>
      </c>
      <c r="I20" s="520">
        <v>0.5</v>
      </c>
      <c r="J20" s="517">
        <f t="shared" si="4"/>
        <v>36095.830625000002</v>
      </c>
      <c r="K20" s="520">
        <v>0.3</v>
      </c>
      <c r="L20" s="517">
        <f t="shared" si="5"/>
        <v>21657.498374999999</v>
      </c>
      <c r="M20" s="198"/>
      <c r="N20" s="199">
        <f t="shared" si="7"/>
        <v>1</v>
      </c>
      <c r="O20" s="200"/>
      <c r="P20" s="632"/>
      <c r="Q20" s="204"/>
      <c r="R20" s="204"/>
      <c r="S20" s="626"/>
      <c r="T20" s="627"/>
    </row>
    <row r="21" spans="1:20" s="203" customFormat="1" ht="15" x14ac:dyDescent="0.3">
      <c r="A21" s="518">
        <v>11</v>
      </c>
      <c r="B21" s="519" t="str">
        <f>'ORÇAMENTO SINTÉTICO'!D170</f>
        <v>INSTALAÇÕES HIDRÁULICAS</v>
      </c>
      <c r="C21" s="513">
        <f>'ORÇAMENTO SINTÉTICO'!H170</f>
        <v>169.18</v>
      </c>
      <c r="D21" s="514">
        <f t="shared" si="1"/>
        <v>3.6712255140478674E-4</v>
      </c>
      <c r="E21" s="515">
        <f t="shared" si="6"/>
        <v>42.295000000000002</v>
      </c>
      <c r="F21" s="515">
        <f t="shared" si="2"/>
        <v>211.47500000000002</v>
      </c>
      <c r="G21" s="520">
        <v>1</v>
      </c>
      <c r="H21" s="521">
        <f t="shared" si="3"/>
        <v>211.47500000000002</v>
      </c>
      <c r="I21" s="520"/>
      <c r="J21" s="517">
        <f t="shared" si="4"/>
        <v>0</v>
      </c>
      <c r="K21" s="520"/>
      <c r="L21" s="517">
        <f t="shared" si="5"/>
        <v>0</v>
      </c>
      <c r="M21" s="198"/>
      <c r="N21" s="199">
        <f t="shared" si="7"/>
        <v>1</v>
      </c>
      <c r="O21" s="200"/>
      <c r="P21" s="632"/>
      <c r="Q21" s="204"/>
      <c r="R21" s="204"/>
      <c r="S21" s="626"/>
      <c r="T21" s="627"/>
    </row>
    <row r="22" spans="1:20" s="203" customFormat="1" ht="15" x14ac:dyDescent="0.3">
      <c r="A22" s="518">
        <v>12</v>
      </c>
      <c r="B22" s="519" t="str">
        <f>'ORÇAMENTO SINTÉTICO'!D173</f>
        <v>INSTALAÇÕES SANITÁRIAS</v>
      </c>
      <c r="C22" s="513">
        <f>'ORÇAMENTO SINTÉTICO'!H173</f>
        <v>738.08</v>
      </c>
      <c r="D22" s="514">
        <f t="shared" si="1"/>
        <v>1.6016421133753693E-3</v>
      </c>
      <c r="E22" s="515">
        <f t="shared" si="6"/>
        <v>184.52</v>
      </c>
      <c r="F22" s="515">
        <f t="shared" si="2"/>
        <v>922.6</v>
      </c>
      <c r="G22" s="520">
        <v>1</v>
      </c>
      <c r="H22" s="521">
        <f t="shared" si="3"/>
        <v>922.6</v>
      </c>
      <c r="I22" s="520"/>
      <c r="J22" s="517">
        <f t="shared" si="4"/>
        <v>0</v>
      </c>
      <c r="K22" s="520"/>
      <c r="L22" s="517">
        <f t="shared" si="5"/>
        <v>0</v>
      </c>
      <c r="M22" s="198"/>
      <c r="N22" s="199">
        <f t="shared" si="7"/>
        <v>1</v>
      </c>
      <c r="O22" s="200"/>
      <c r="P22" s="632"/>
      <c r="Q22" s="204"/>
      <c r="R22" s="204"/>
      <c r="S22" s="626"/>
      <c r="T22" s="627"/>
    </row>
    <row r="23" spans="1:20" s="203" customFormat="1" ht="15" x14ac:dyDescent="0.3">
      <c r="A23" s="518">
        <v>13</v>
      </c>
      <c r="B23" s="519" t="str">
        <f>'ORÇAMENTO SINTÉTICO'!D175</f>
        <v>INSTALAÇÕES ELÉTRICAS</v>
      </c>
      <c r="C23" s="513">
        <f>'ORÇAMENTO SINTÉTICO'!H175</f>
        <v>3127.58</v>
      </c>
      <c r="D23" s="514">
        <f t="shared" si="1"/>
        <v>6.7868846750359551E-3</v>
      </c>
      <c r="E23" s="515">
        <f t="shared" si="6"/>
        <v>781.89499999999998</v>
      </c>
      <c r="F23" s="515">
        <f t="shared" si="2"/>
        <v>3909.4749999999999</v>
      </c>
      <c r="G23" s="520">
        <v>0.5</v>
      </c>
      <c r="H23" s="521">
        <f t="shared" si="3"/>
        <v>1954.7375</v>
      </c>
      <c r="I23" s="520">
        <v>0.5</v>
      </c>
      <c r="J23" s="517">
        <f t="shared" si="4"/>
        <v>1954.7375</v>
      </c>
      <c r="K23" s="520"/>
      <c r="L23" s="517">
        <f t="shared" si="5"/>
        <v>0</v>
      </c>
      <c r="M23" s="198"/>
      <c r="N23" s="199">
        <f t="shared" si="7"/>
        <v>1</v>
      </c>
      <c r="O23" s="200"/>
      <c r="P23" s="632"/>
      <c r="Q23" s="204"/>
      <c r="R23" s="204"/>
      <c r="S23" s="626"/>
      <c r="T23" s="627"/>
    </row>
    <row r="24" spans="1:20" s="203" customFormat="1" ht="15" x14ac:dyDescent="0.3">
      <c r="A24" s="518">
        <v>14</v>
      </c>
      <c r="B24" s="519" t="str">
        <f>'ORÇAMENTO SINTÉTICO'!D188</f>
        <v>SISTEMA DE CLIMATIZAÇÃO</v>
      </c>
      <c r="C24" s="513">
        <f>'ORÇAMENTO SINTÉTICO'!H188</f>
        <v>21478.29</v>
      </c>
      <c r="D24" s="514">
        <f t="shared" si="1"/>
        <v>4.6608137041091839E-2</v>
      </c>
      <c r="E24" s="515">
        <f t="shared" si="6"/>
        <v>5369.5725000000002</v>
      </c>
      <c r="F24" s="515">
        <f t="shared" si="2"/>
        <v>26847.862500000003</v>
      </c>
      <c r="G24" s="520"/>
      <c r="H24" s="521">
        <f t="shared" si="3"/>
        <v>0</v>
      </c>
      <c r="I24" s="520">
        <v>0.8</v>
      </c>
      <c r="J24" s="517">
        <f t="shared" si="4"/>
        <v>21478.290000000005</v>
      </c>
      <c r="K24" s="520">
        <v>0.2</v>
      </c>
      <c r="L24" s="517">
        <f t="shared" si="5"/>
        <v>5369.5725000000011</v>
      </c>
      <c r="M24" s="198"/>
      <c r="N24" s="199">
        <f t="shared" si="7"/>
        <v>1</v>
      </c>
      <c r="O24" s="200"/>
      <c r="P24" s="632"/>
      <c r="Q24" s="204"/>
      <c r="R24" s="204"/>
      <c r="S24" s="626"/>
      <c r="T24" s="627"/>
    </row>
    <row r="25" spans="1:20" s="203" customFormat="1" ht="15" x14ac:dyDescent="0.3">
      <c r="A25" s="518">
        <v>15</v>
      </c>
      <c r="B25" s="519" t="str">
        <f>'ORÇAMENTO SINTÉTICO'!D191</f>
        <v>ACÚSTICA E SONORIZAÇÃO</v>
      </c>
      <c r="C25" s="513">
        <f>'ORÇAMENTO SINTÉTICO'!H191</f>
        <v>193986.11875249058</v>
      </c>
      <c r="D25" s="514">
        <f t="shared" si="1"/>
        <v>0.42095211522358605</v>
      </c>
      <c r="E25" s="515">
        <f t="shared" si="6"/>
        <v>48496.529688122646</v>
      </c>
      <c r="F25" s="515">
        <f t="shared" si="2"/>
        <v>242482.64844061324</v>
      </c>
      <c r="G25" s="520">
        <v>0.2</v>
      </c>
      <c r="H25" s="521">
        <f t="shared" si="3"/>
        <v>48496.529688122653</v>
      </c>
      <c r="I25" s="520">
        <v>0.6</v>
      </c>
      <c r="J25" s="517">
        <f t="shared" si="4"/>
        <v>145489.58906436793</v>
      </c>
      <c r="K25" s="520">
        <v>0.2</v>
      </c>
      <c r="L25" s="517">
        <f t="shared" si="5"/>
        <v>48496.529688122653</v>
      </c>
      <c r="M25" s="198"/>
      <c r="N25" s="199">
        <f t="shared" si="7"/>
        <v>1</v>
      </c>
      <c r="O25" s="200"/>
      <c r="P25" s="632"/>
      <c r="Q25" s="204"/>
      <c r="R25" s="204"/>
      <c r="S25" s="626"/>
      <c r="T25" s="627"/>
    </row>
    <row r="26" spans="1:20" s="203" customFormat="1" ht="15" x14ac:dyDescent="0.3">
      <c r="A26" s="518">
        <v>16</v>
      </c>
      <c r="B26" s="519" t="str">
        <f>'ORÇAMENTO SINTÉTICO'!D227</f>
        <v>SERVIÇOS FINAIS E DESMOBILIZAÇÃO</v>
      </c>
      <c r="C26" s="513">
        <f>'ORÇAMENTO SINTÉTICO'!H227</f>
        <v>11751.5443</v>
      </c>
      <c r="D26" s="514">
        <f t="shared" si="1"/>
        <v>2.5500986679054136E-2</v>
      </c>
      <c r="E26" s="515">
        <f t="shared" si="6"/>
        <v>2937.8860749999999</v>
      </c>
      <c r="F26" s="515">
        <f t="shared" si="2"/>
        <v>14689.430375</v>
      </c>
      <c r="G26" s="520"/>
      <c r="H26" s="521">
        <f t="shared" si="3"/>
        <v>0</v>
      </c>
      <c r="I26" s="520"/>
      <c r="J26" s="517">
        <f t="shared" si="4"/>
        <v>0</v>
      </c>
      <c r="K26" s="520">
        <v>1</v>
      </c>
      <c r="L26" s="517">
        <f t="shared" si="5"/>
        <v>14689.430375</v>
      </c>
      <c r="M26" s="198"/>
      <c r="N26" s="199">
        <f t="shared" si="7"/>
        <v>1</v>
      </c>
      <c r="O26" s="200"/>
      <c r="P26" s="632"/>
      <c r="Q26" s="204"/>
      <c r="R26" s="204"/>
      <c r="S26" s="626"/>
      <c r="T26" s="627"/>
    </row>
    <row r="27" spans="1:20" s="203" customFormat="1" ht="15.75" thickBot="1" x14ac:dyDescent="0.35">
      <c r="A27" s="518">
        <v>17</v>
      </c>
      <c r="B27" s="519" t="str">
        <f>'ORÇAMENTO SINTÉTICO'!D238</f>
        <v>EQUIPAMENTOS</v>
      </c>
      <c r="C27" s="513">
        <f>'ORÇAMENTO SINTÉTICO'!H238</f>
        <v>65000</v>
      </c>
      <c r="D27" s="514">
        <f t="shared" si="1"/>
        <v>0.13089509576035427</v>
      </c>
      <c r="E27" s="515">
        <f>C27*$O$8</f>
        <v>10400</v>
      </c>
      <c r="F27" s="515">
        <f t="shared" si="2"/>
        <v>75400</v>
      </c>
      <c r="G27" s="522">
        <v>0.2</v>
      </c>
      <c r="H27" s="521">
        <f t="shared" si="3"/>
        <v>15080</v>
      </c>
      <c r="I27" s="522">
        <v>0.4</v>
      </c>
      <c r="J27" s="517">
        <f t="shared" si="4"/>
        <v>30160</v>
      </c>
      <c r="K27" s="522">
        <v>0.4</v>
      </c>
      <c r="L27" s="517">
        <f t="shared" si="5"/>
        <v>30160</v>
      </c>
      <c r="M27" s="198"/>
      <c r="N27" s="199">
        <f t="shared" si="7"/>
        <v>1</v>
      </c>
      <c r="O27" s="200"/>
      <c r="P27" s="632"/>
      <c r="Q27" s="204"/>
      <c r="R27" s="207"/>
      <c r="S27" s="628"/>
      <c r="T27" s="629"/>
    </row>
    <row r="28" spans="1:20" s="203" customFormat="1" ht="18" customHeight="1" thickBot="1" x14ac:dyDescent="0.35">
      <c r="A28" s="546"/>
      <c r="B28" s="547" t="s">
        <v>474</v>
      </c>
      <c r="C28" s="548">
        <f>SUM(C12:C27)</f>
        <v>419500.07359249057</v>
      </c>
      <c r="D28" s="549">
        <f>SUM(D12:D27)</f>
        <v>0.90016434443312776</v>
      </c>
      <c r="E28" s="548">
        <f>SUM(E12:E27)</f>
        <v>99025.018398122644</v>
      </c>
      <c r="F28" s="548">
        <f>SUM(F12:F27)</f>
        <v>518525.09199061326</v>
      </c>
      <c r="G28" s="549">
        <f>H28/F28</f>
        <v>0.2094054185715053</v>
      </c>
      <c r="H28" s="548">
        <f>SUM(H12:H27)</f>
        <v>108581.96392812266</v>
      </c>
      <c r="I28" s="549">
        <f>J28/F28</f>
        <v>0.53173155061965482</v>
      </c>
      <c r="J28" s="548">
        <f>SUM(J12:J27)</f>
        <v>275716.15119936795</v>
      </c>
      <c r="K28" s="549">
        <f>L28/F28</f>
        <v>0.25886303080883988</v>
      </c>
      <c r="L28" s="548">
        <f>SUM(L12:L27)</f>
        <v>134226.97686312266</v>
      </c>
      <c r="M28" s="208"/>
      <c r="N28" s="199">
        <f t="shared" si="7"/>
        <v>1</v>
      </c>
      <c r="O28" s="200"/>
      <c r="P28" s="206"/>
      <c r="Q28" s="207"/>
      <c r="R28" s="207"/>
      <c r="S28" s="628"/>
      <c r="T28" s="629"/>
    </row>
    <row r="29" spans="1:20" s="203" customFormat="1" ht="15.75" thickBot="1" x14ac:dyDescent="0.35">
      <c r="A29" s="523"/>
      <c r="B29" s="524"/>
      <c r="C29" s="525"/>
      <c r="D29" s="526"/>
      <c r="E29" s="527"/>
      <c r="F29" s="527"/>
      <c r="G29" s="528"/>
      <c r="H29" s="529"/>
      <c r="I29" s="528"/>
      <c r="J29" s="529"/>
      <c r="K29" s="528"/>
      <c r="L29" s="529"/>
      <c r="M29" s="198"/>
      <c r="N29" s="199">
        <f t="shared" si="7"/>
        <v>0</v>
      </c>
      <c r="O29" s="200"/>
      <c r="P29" s="206"/>
      <c r="Q29" s="207"/>
      <c r="R29" s="207"/>
      <c r="S29" s="205"/>
    </row>
    <row r="30" spans="1:20" s="203" customFormat="1" ht="14.1" customHeight="1" x14ac:dyDescent="0.3">
      <c r="A30" s="785" t="s">
        <v>7</v>
      </c>
      <c r="B30" s="787" t="s">
        <v>462</v>
      </c>
      <c r="C30" s="789" t="s">
        <v>464</v>
      </c>
      <c r="D30" s="791" t="s">
        <v>465</v>
      </c>
      <c r="E30" s="789" t="s">
        <v>475</v>
      </c>
      <c r="F30" s="793" t="s">
        <v>476</v>
      </c>
      <c r="G30" s="795" t="s">
        <v>468</v>
      </c>
      <c r="H30" s="795"/>
      <c r="I30" s="795" t="s">
        <v>469</v>
      </c>
      <c r="J30" s="795"/>
      <c r="K30" s="795" t="s">
        <v>470</v>
      </c>
      <c r="L30" s="795"/>
      <c r="M30" s="196"/>
      <c r="N30" s="199"/>
      <c r="O30" s="200"/>
      <c r="P30" s="206"/>
      <c r="Q30" s="207"/>
      <c r="R30" s="207"/>
      <c r="S30" s="205"/>
    </row>
    <row r="31" spans="1:20" s="203" customFormat="1" ht="14.1" customHeight="1" thickBot="1" x14ac:dyDescent="0.35">
      <c r="A31" s="786"/>
      <c r="B31" s="788"/>
      <c r="C31" s="790"/>
      <c r="D31" s="792"/>
      <c r="E31" s="790"/>
      <c r="F31" s="794"/>
      <c r="G31" s="545" t="s">
        <v>465</v>
      </c>
      <c r="H31" s="545" t="s">
        <v>471</v>
      </c>
      <c r="I31" s="545" t="s">
        <v>465</v>
      </c>
      <c r="J31" s="545" t="s">
        <v>471</v>
      </c>
      <c r="K31" s="545" t="s">
        <v>465</v>
      </c>
      <c r="L31" s="545" t="s">
        <v>471</v>
      </c>
      <c r="M31" s="196"/>
      <c r="N31" s="199"/>
      <c r="O31" s="200"/>
      <c r="P31" s="209"/>
      <c r="Q31" s="209"/>
      <c r="R31" s="209"/>
      <c r="S31" s="207"/>
    </row>
    <row r="32" spans="1:20" s="203" customFormat="1" ht="15.75" customHeight="1" x14ac:dyDescent="0.3">
      <c r="A32" s="511">
        <v>2</v>
      </c>
      <c r="B32" s="530" t="str">
        <f>'ORÇAMENTO SINTÉTICO'!D26</f>
        <v xml:space="preserve">ADMINISTRAÇÃO LOCAL </v>
      </c>
      <c r="C32" s="531">
        <f>'ORÇAMENTO SINTÉTICO'!H26</f>
        <v>46006.970000000008</v>
      </c>
      <c r="D32" s="532">
        <f>F32/G8</f>
        <v>9.9835655566872461E-2</v>
      </c>
      <c r="E32" s="533">
        <f>C32*$O$7</f>
        <v>11501.742500000002</v>
      </c>
      <c r="F32" s="533">
        <f>E32+C32</f>
        <v>57508.712500000009</v>
      </c>
      <c r="G32" s="532">
        <f>G28</f>
        <v>0.2094054185715053</v>
      </c>
      <c r="H32" s="517">
        <f>G32*$F$32</f>
        <v>12042.636012570862</v>
      </c>
      <c r="I32" s="532">
        <f>I28</f>
        <v>0.53173155061965482</v>
      </c>
      <c r="J32" s="517">
        <f>I32*$F$32</f>
        <v>30579.196871764932</v>
      </c>
      <c r="K32" s="532">
        <f>K28</f>
        <v>0.25886303080883988</v>
      </c>
      <c r="L32" s="517">
        <f>K32*$F$32</f>
        <v>14886.879615664217</v>
      </c>
      <c r="M32" s="198"/>
      <c r="N32" s="199">
        <f t="shared" si="7"/>
        <v>1</v>
      </c>
      <c r="O32" s="200"/>
      <c r="S32" s="205"/>
    </row>
    <row r="33" spans="1:19" s="203" customFormat="1" ht="15.75" customHeight="1" thickBot="1" x14ac:dyDescent="0.35">
      <c r="A33" s="534"/>
      <c r="B33" s="535"/>
      <c r="C33" s="536"/>
      <c r="D33" s="537"/>
      <c r="E33" s="538"/>
      <c r="F33" s="538"/>
      <c r="G33" s="522"/>
      <c r="H33" s="539"/>
      <c r="I33" s="522"/>
      <c r="J33" s="539"/>
      <c r="K33" s="522"/>
      <c r="L33" s="539"/>
      <c r="M33" s="198"/>
      <c r="N33" s="199">
        <f t="shared" si="7"/>
        <v>0</v>
      </c>
      <c r="O33" s="200"/>
      <c r="S33" s="205"/>
    </row>
    <row r="34" spans="1:19" s="203" customFormat="1" ht="18" customHeight="1" thickBot="1" x14ac:dyDescent="0.35">
      <c r="A34" s="546"/>
      <c r="B34" s="547" t="s">
        <v>477</v>
      </c>
      <c r="C34" s="548">
        <f>C32</f>
        <v>46006.970000000008</v>
      </c>
      <c r="D34" s="549">
        <f>D32</f>
        <v>9.9835655566872461E-2</v>
      </c>
      <c r="E34" s="548">
        <f>E32</f>
        <v>11501.742500000002</v>
      </c>
      <c r="F34" s="548">
        <f>E34+C34</f>
        <v>57508.712500000009</v>
      </c>
      <c r="G34" s="549">
        <f>H34/$F$34</f>
        <v>0.20940541857150533</v>
      </c>
      <c r="H34" s="548">
        <f>H32</f>
        <v>12042.636012570862</v>
      </c>
      <c r="I34" s="549">
        <f>J34/$F$34</f>
        <v>0.53173155061965482</v>
      </c>
      <c r="J34" s="548">
        <f>J32</f>
        <v>30579.196871764932</v>
      </c>
      <c r="K34" s="549">
        <f>L34/$F$34</f>
        <v>0.25886303080883988</v>
      </c>
      <c r="L34" s="548">
        <f>L32</f>
        <v>14886.879615664217</v>
      </c>
      <c r="M34" s="208"/>
      <c r="N34" s="199">
        <f t="shared" si="7"/>
        <v>1</v>
      </c>
      <c r="O34" s="200"/>
      <c r="S34" s="205"/>
    </row>
    <row r="35" spans="1:19" s="203" customFormat="1" ht="15.75" customHeight="1" thickBot="1" x14ac:dyDescent="0.35">
      <c r="A35" s="523"/>
      <c r="B35" s="524"/>
      <c r="C35" s="525"/>
      <c r="D35" s="526"/>
      <c r="E35" s="527"/>
      <c r="F35" s="527"/>
      <c r="G35" s="528"/>
      <c r="H35" s="529"/>
      <c r="I35" s="528"/>
      <c r="J35" s="529"/>
      <c r="K35" s="528"/>
      <c r="L35" s="529"/>
      <c r="M35" s="198"/>
      <c r="N35" s="199">
        <f t="shared" si="7"/>
        <v>0</v>
      </c>
      <c r="O35" s="200"/>
      <c r="S35" s="205"/>
    </row>
    <row r="36" spans="1:19" s="210" customFormat="1" ht="18" thickBot="1" x14ac:dyDescent="0.4">
      <c r="A36" s="550"/>
      <c r="B36" s="551" t="s">
        <v>478</v>
      </c>
      <c r="C36" s="548">
        <f>C34+C28</f>
        <v>465507.04359249061</v>
      </c>
      <c r="D36" s="549">
        <f>D28+D34</f>
        <v>1.0000000000000002</v>
      </c>
      <c r="E36" s="548">
        <f>E34+E28</f>
        <v>110526.76089812265</v>
      </c>
      <c r="F36" s="548">
        <f>F34+F28</f>
        <v>576033.80449061329</v>
      </c>
      <c r="G36" s="549">
        <f>H36/F36</f>
        <v>0.2094054185715053</v>
      </c>
      <c r="H36" s="548">
        <f>H34+H28</f>
        <v>120624.59994069352</v>
      </c>
      <c r="I36" s="549">
        <f>J36/F36</f>
        <v>0.53173155061965482</v>
      </c>
      <c r="J36" s="548">
        <f>J34+J28</f>
        <v>306295.3480711329</v>
      </c>
      <c r="K36" s="549">
        <f>L36/F36</f>
        <v>0.25886303080883988</v>
      </c>
      <c r="L36" s="548">
        <f>L34+L28</f>
        <v>149113.85647878688</v>
      </c>
      <c r="M36" s="208"/>
      <c r="N36" s="199">
        <f t="shared" si="7"/>
        <v>1</v>
      </c>
      <c r="O36" s="200"/>
      <c r="S36" s="205"/>
    </row>
    <row r="37" spans="1:19" s="203" customFormat="1" ht="17.25" thickBot="1" x14ac:dyDescent="0.35">
      <c r="A37" s="552"/>
      <c r="B37" s="553" t="s">
        <v>479</v>
      </c>
      <c r="C37" s="554"/>
      <c r="D37" s="554"/>
      <c r="E37" s="555"/>
      <c r="F37" s="556"/>
      <c r="G37" s="557">
        <f>G36</f>
        <v>0.2094054185715053</v>
      </c>
      <c r="H37" s="558">
        <f>H36</f>
        <v>120624.59994069352</v>
      </c>
      <c r="I37" s="557">
        <f>G37+I36</f>
        <v>0.74113696919116012</v>
      </c>
      <c r="J37" s="558">
        <f>J36+H37</f>
        <v>426919.94801182643</v>
      </c>
      <c r="K37" s="557">
        <f>I37+K36</f>
        <v>1</v>
      </c>
      <c r="L37" s="558">
        <f>L36+J37</f>
        <v>576033.80449061329</v>
      </c>
      <c r="M37" s="208"/>
      <c r="N37" s="199">
        <f t="shared" si="7"/>
        <v>1.9505423877626655</v>
      </c>
      <c r="O37" s="178"/>
      <c r="S37" s="205"/>
    </row>
    <row r="38" spans="1:19" s="203" customFormat="1" ht="15" x14ac:dyDescent="0.3">
      <c r="A38" s="540"/>
      <c r="B38" s="541"/>
      <c r="C38" s="542"/>
      <c r="D38" s="542"/>
      <c r="E38" s="357"/>
      <c r="F38" s="543"/>
      <c r="G38" s="541"/>
      <c r="H38" s="544"/>
      <c r="I38" s="541"/>
      <c r="J38" s="544"/>
      <c r="K38" s="541"/>
      <c r="L38" s="544"/>
      <c r="M38" s="215"/>
      <c r="N38" s="215"/>
      <c r="O38" s="215"/>
      <c r="S38" s="205"/>
    </row>
    <row r="39" spans="1:19" s="203" customFormat="1" ht="15" x14ac:dyDescent="0.3">
      <c r="A39" s="211"/>
      <c r="B39" s="176"/>
      <c r="C39" s="212"/>
      <c r="D39" s="212"/>
      <c r="E39" s="213"/>
      <c r="F39" s="214"/>
      <c r="G39" s="176"/>
      <c r="H39" s="215"/>
      <c r="I39" s="176"/>
      <c r="J39" s="215"/>
      <c r="K39" s="176"/>
      <c r="L39" s="215"/>
      <c r="M39" s="215"/>
      <c r="N39" s="215"/>
      <c r="O39" s="215"/>
      <c r="S39" s="205"/>
    </row>
    <row r="40" spans="1:19" s="203" customFormat="1" ht="15" x14ac:dyDescent="0.3">
      <c r="A40" s="211"/>
      <c r="B40" s="176"/>
      <c r="C40" s="212"/>
      <c r="D40" s="212"/>
      <c r="E40" s="213"/>
      <c r="F40" s="214"/>
      <c r="G40" s="176"/>
      <c r="H40" s="215"/>
      <c r="I40" s="176"/>
      <c r="J40" s="215"/>
      <c r="K40" s="176"/>
      <c r="L40" s="215"/>
      <c r="M40" s="215"/>
      <c r="N40" s="215"/>
      <c r="O40" s="215"/>
      <c r="S40" s="205"/>
    </row>
    <row r="41" spans="1:19" s="203" customFormat="1" ht="15" x14ac:dyDescent="0.3">
      <c r="A41" s="211"/>
      <c r="B41" s="176"/>
      <c r="C41" s="212"/>
      <c r="D41" s="212"/>
      <c r="E41" s="213"/>
      <c r="F41" s="214"/>
      <c r="G41" s="176"/>
      <c r="H41" s="215"/>
      <c r="I41" s="176"/>
      <c r="J41" s="215"/>
      <c r="K41" s="176"/>
      <c r="L41" s="215"/>
      <c r="M41" s="215"/>
      <c r="N41" s="215"/>
      <c r="O41" s="215"/>
      <c r="S41" s="205"/>
    </row>
    <row r="42" spans="1:19" s="203" customFormat="1" ht="15" x14ac:dyDescent="0.3">
      <c r="A42" s="211"/>
      <c r="B42" s="176"/>
      <c r="C42" s="212"/>
      <c r="D42" s="212"/>
      <c r="E42" s="213"/>
      <c r="F42" s="214"/>
      <c r="G42" s="176"/>
      <c r="H42" s="215"/>
      <c r="I42" s="176"/>
      <c r="J42" s="215"/>
      <c r="K42" s="176"/>
      <c r="L42" s="215"/>
      <c r="M42" s="215"/>
      <c r="N42" s="215"/>
      <c r="O42" s="215"/>
      <c r="S42" s="205"/>
    </row>
    <row r="43" spans="1:19" s="203" customFormat="1" ht="15" x14ac:dyDescent="0.3">
      <c r="A43" s="211"/>
      <c r="B43" s="176"/>
      <c r="C43" s="212"/>
      <c r="D43" s="212"/>
      <c r="E43" s="213"/>
      <c r="F43" s="214"/>
      <c r="G43" s="176"/>
      <c r="H43" s="215"/>
      <c r="I43" s="176"/>
      <c r="J43" s="215"/>
      <c r="K43" s="176"/>
      <c r="L43" s="215"/>
      <c r="M43" s="215"/>
      <c r="N43" s="215"/>
      <c r="O43" s="215"/>
      <c r="S43" s="205"/>
    </row>
    <row r="44" spans="1:19" s="203" customFormat="1" ht="15" x14ac:dyDescent="0.3">
      <c r="A44" s="211"/>
      <c r="B44" s="176"/>
      <c r="C44" s="212"/>
      <c r="D44" s="212"/>
      <c r="E44" s="213"/>
      <c r="F44" s="214"/>
      <c r="G44" s="176"/>
      <c r="H44" s="215"/>
      <c r="I44" s="176"/>
      <c r="J44" s="215"/>
      <c r="K44" s="176"/>
      <c r="L44" s="215"/>
      <c r="M44" s="215"/>
      <c r="N44" s="215"/>
      <c r="O44" s="215"/>
      <c r="S44" s="205"/>
    </row>
    <row r="45" spans="1:19" s="203" customFormat="1" ht="15" x14ac:dyDescent="0.3">
      <c r="A45" s="211"/>
      <c r="B45" s="176"/>
      <c r="C45" s="212"/>
      <c r="D45" s="212"/>
      <c r="E45" s="213"/>
      <c r="F45" s="214"/>
      <c r="G45" s="176"/>
      <c r="H45" s="215"/>
      <c r="I45" s="176"/>
      <c r="J45" s="215"/>
      <c r="K45" s="176"/>
      <c r="L45" s="215"/>
      <c r="M45" s="215"/>
      <c r="N45" s="215"/>
      <c r="O45" s="215"/>
      <c r="S45" s="205"/>
    </row>
    <row r="46" spans="1:19" s="203" customFormat="1" ht="15.75" thickBot="1" x14ac:dyDescent="0.35">
      <c r="A46" s="211"/>
      <c r="B46" s="176"/>
      <c r="C46" s="212"/>
      <c r="D46" s="212"/>
      <c r="E46" s="213"/>
      <c r="F46" s="214"/>
      <c r="G46" s="176"/>
      <c r="H46" s="215"/>
      <c r="I46" s="176"/>
      <c r="J46" s="215"/>
      <c r="K46" s="176"/>
      <c r="L46" s="215"/>
      <c r="M46" s="215"/>
      <c r="N46" s="215"/>
      <c r="O46" s="215"/>
      <c r="S46" s="205"/>
    </row>
    <row r="47" spans="1:19" ht="13.5" x14ac:dyDescent="0.25">
      <c r="A47" s="217"/>
      <c r="B47" s="218"/>
      <c r="C47" s="219"/>
      <c r="D47" s="219"/>
      <c r="E47" s="220"/>
      <c r="F47" s="221"/>
      <c r="G47" s="218"/>
      <c r="H47" s="218"/>
      <c r="I47" s="218"/>
      <c r="J47" s="218"/>
      <c r="K47" s="218"/>
      <c r="L47" s="218"/>
      <c r="M47" s="216"/>
      <c r="N47" s="216"/>
      <c r="O47" s="216"/>
    </row>
    <row r="48" spans="1:19" ht="25.5" customHeight="1" x14ac:dyDescent="0.25">
      <c r="A48" s="765" t="s">
        <v>0</v>
      </c>
      <c r="B48" s="766"/>
      <c r="C48" s="766"/>
      <c r="D48" s="766"/>
      <c r="E48" s="766"/>
      <c r="F48" s="766"/>
      <c r="G48" s="766"/>
      <c r="H48" s="766"/>
      <c r="I48" s="766"/>
      <c r="J48" s="766"/>
      <c r="K48" s="766"/>
      <c r="L48" s="766"/>
      <c r="M48" s="180"/>
      <c r="N48" s="180"/>
      <c r="O48" s="180"/>
    </row>
    <row r="49" spans="1:15" ht="20.25" customHeight="1" x14ac:dyDescent="0.25">
      <c r="A49" s="767" t="s">
        <v>314</v>
      </c>
      <c r="B49" s="768"/>
      <c r="C49" s="768"/>
      <c r="D49" s="768"/>
      <c r="E49" s="768"/>
      <c r="F49" s="768"/>
      <c r="G49" s="768"/>
      <c r="H49" s="768"/>
      <c r="I49" s="768"/>
      <c r="J49" s="768"/>
      <c r="K49" s="768"/>
      <c r="L49" s="768"/>
      <c r="M49" s="180"/>
      <c r="N49" s="180"/>
      <c r="O49" s="180"/>
    </row>
    <row r="50" spans="1:15" ht="18" customHeight="1" x14ac:dyDescent="0.25">
      <c r="A50" s="769" t="s">
        <v>315</v>
      </c>
      <c r="B50" s="770"/>
      <c r="C50" s="770"/>
      <c r="D50" s="770"/>
      <c r="E50" s="770"/>
      <c r="F50" s="770"/>
      <c r="G50" s="770"/>
      <c r="H50" s="770"/>
      <c r="I50" s="770"/>
      <c r="J50" s="770"/>
      <c r="K50" s="770"/>
      <c r="L50" s="770"/>
      <c r="M50" s="180"/>
      <c r="N50" s="180"/>
      <c r="O50" s="180"/>
    </row>
    <row r="51" spans="1:15" ht="18" customHeight="1" x14ac:dyDescent="0.25">
      <c r="A51" s="769" t="s">
        <v>316</v>
      </c>
      <c r="B51" s="770"/>
      <c r="C51" s="770"/>
      <c r="D51" s="770"/>
      <c r="E51" s="770"/>
      <c r="F51" s="770"/>
      <c r="G51" s="770"/>
      <c r="H51" s="770"/>
      <c r="I51" s="770"/>
      <c r="J51" s="770"/>
      <c r="K51" s="770"/>
      <c r="L51" s="770"/>
      <c r="M51" s="180"/>
      <c r="N51" s="180"/>
      <c r="O51" s="180"/>
    </row>
    <row r="52" spans="1:15" ht="20.25" x14ac:dyDescent="0.25">
      <c r="A52" s="222" t="s">
        <v>1</v>
      </c>
      <c r="B52" s="184"/>
      <c r="C52" s="223"/>
      <c r="D52" s="189"/>
      <c r="E52" s="186"/>
      <c r="F52" s="224"/>
      <c r="G52" s="225"/>
      <c r="H52" s="186"/>
      <c r="I52" s="225"/>
      <c r="J52" s="186"/>
      <c r="K52" s="225"/>
      <c r="L52" s="186"/>
      <c r="M52" s="186"/>
      <c r="N52" s="186"/>
      <c r="O52" s="186"/>
    </row>
    <row r="53" spans="1:15" ht="29.25" customHeight="1" x14ac:dyDescent="0.25">
      <c r="A53" s="771" t="str">
        <f>A6</f>
        <v>IMRS - Instituto Multidisciplinar de Reabilitação da Saúde - CASA 49</v>
      </c>
      <c r="B53" s="772"/>
      <c r="C53" s="772"/>
      <c r="D53" s="772"/>
      <c r="E53" s="772"/>
      <c r="F53" s="772"/>
      <c r="G53" s="773">
        <f>F6</f>
        <v>0</v>
      </c>
      <c r="H53" s="773"/>
      <c r="I53" s="773"/>
      <c r="J53" s="773"/>
      <c r="K53" s="773">
        <f>J6</f>
        <v>0</v>
      </c>
      <c r="L53" s="773"/>
      <c r="M53" s="187"/>
      <c r="N53" s="187"/>
      <c r="O53" s="187"/>
    </row>
    <row r="54" spans="1:15" ht="15.75" customHeight="1" x14ac:dyDescent="0.25">
      <c r="A54" s="760" t="s">
        <v>3</v>
      </c>
      <c r="B54" s="761"/>
      <c r="C54" s="223"/>
      <c r="D54" s="185"/>
      <c r="E54" s="186"/>
      <c r="F54" s="225" t="s">
        <v>480</v>
      </c>
      <c r="G54" s="762" t="s">
        <v>461</v>
      </c>
      <c r="H54" s="762"/>
      <c r="I54" s="762" t="str">
        <f t="shared" ref="I54" si="8">I7</f>
        <v>PRAZO DE EXECUÇÃO:</v>
      </c>
      <c r="J54" s="762"/>
      <c r="K54" s="762"/>
      <c r="L54" s="762"/>
      <c r="M54" s="227"/>
      <c r="N54" s="227"/>
      <c r="O54" s="227"/>
    </row>
    <row r="55" spans="1:15" ht="21" thickBot="1" x14ac:dyDescent="0.35">
      <c r="A55" s="228" t="str">
        <f>A8</f>
        <v>Rua Padre Feijó, 49 - Canela -Salvador- BA</v>
      </c>
      <c r="B55" s="229"/>
      <c r="C55" s="230"/>
      <c r="D55" s="231"/>
      <c r="E55" s="232"/>
      <c r="F55" s="233">
        <f>F8</f>
        <v>360.65</v>
      </c>
      <c r="G55" s="763">
        <f>G8</f>
        <v>576033.80449061317</v>
      </c>
      <c r="H55" s="763"/>
      <c r="I55" s="647">
        <f>$I$8</f>
        <v>3</v>
      </c>
      <c r="J55" s="647" t="str">
        <f>$J$8</f>
        <v>MÊSES</v>
      </c>
      <c r="K55" s="764"/>
      <c r="L55" s="764"/>
      <c r="M55" s="235"/>
      <c r="N55" s="235"/>
      <c r="O55" s="235"/>
    </row>
    <row r="56" spans="1:15" ht="14.25" thickBot="1" x14ac:dyDescent="0.3">
      <c r="A56" s="236"/>
      <c r="B56" s="237"/>
      <c r="C56" s="238"/>
      <c r="D56" s="238"/>
      <c r="E56" s="239"/>
      <c r="F56" s="240"/>
      <c r="G56" s="237"/>
      <c r="H56" s="237"/>
      <c r="I56" s="237"/>
      <c r="J56" s="237"/>
      <c r="K56" s="237"/>
      <c r="L56" s="237"/>
      <c r="M56" s="237"/>
      <c r="N56" s="237"/>
      <c r="O56" s="237"/>
    </row>
    <row r="57" spans="1:15" ht="13.5" x14ac:dyDescent="0.25">
      <c r="A57" s="217"/>
      <c r="B57" s="218"/>
      <c r="C57" s="219"/>
      <c r="D57" s="219"/>
      <c r="E57" s="220"/>
      <c r="F57" s="221"/>
      <c r="G57" s="218"/>
      <c r="H57" s="218"/>
      <c r="I57" s="218"/>
      <c r="J57" s="218"/>
      <c r="K57" s="218"/>
      <c r="L57" s="218"/>
      <c r="M57" s="176"/>
      <c r="N57" s="176"/>
      <c r="O57" s="176"/>
    </row>
    <row r="58" spans="1:15" ht="13.5" x14ac:dyDescent="0.25">
      <c r="A58" s="211"/>
      <c r="B58" s="176"/>
      <c r="C58" s="212"/>
      <c r="D58" s="212"/>
      <c r="E58" s="213"/>
      <c r="F58" s="214"/>
      <c r="G58" s="176"/>
      <c r="H58" s="176"/>
      <c r="I58" s="176"/>
      <c r="J58" s="176"/>
      <c r="K58" s="176"/>
      <c r="L58" s="176"/>
      <c r="M58" s="176"/>
      <c r="N58" s="176"/>
      <c r="O58" s="176"/>
    </row>
    <row r="59" spans="1:15" ht="13.5" x14ac:dyDescent="0.25">
      <c r="A59" s="211"/>
      <c r="B59" s="176"/>
      <c r="C59" s="212"/>
      <c r="D59" s="212"/>
      <c r="E59" s="213"/>
      <c r="F59" s="214"/>
      <c r="G59" s="176"/>
      <c r="H59" s="176"/>
      <c r="I59" s="176"/>
      <c r="J59" s="176"/>
      <c r="K59" s="176"/>
      <c r="L59" s="176"/>
      <c r="M59" s="176"/>
      <c r="N59" s="176"/>
      <c r="O59" s="176"/>
    </row>
    <row r="60" spans="1:15" ht="13.5" x14ac:dyDescent="0.25">
      <c r="A60" s="211"/>
      <c r="B60" s="176"/>
      <c r="C60" s="212"/>
      <c r="D60" s="212"/>
      <c r="E60" s="213"/>
      <c r="F60" s="214"/>
      <c r="G60" s="176"/>
      <c r="H60" s="176"/>
      <c r="I60" s="176"/>
      <c r="J60" s="176"/>
      <c r="K60" s="176"/>
      <c r="L60" s="176"/>
      <c r="M60" s="176"/>
      <c r="N60" s="176"/>
      <c r="O60" s="176"/>
    </row>
    <row r="61" spans="1:15" ht="13.5" x14ac:dyDescent="0.25">
      <c r="A61" s="211"/>
      <c r="B61" s="176"/>
      <c r="C61" s="212"/>
      <c r="D61" s="212"/>
      <c r="E61" s="213"/>
      <c r="F61" s="214"/>
      <c r="G61" s="176"/>
      <c r="H61" s="176"/>
      <c r="I61" s="176"/>
      <c r="J61" s="176"/>
      <c r="K61" s="176"/>
      <c r="L61" s="176"/>
      <c r="M61" s="176"/>
      <c r="N61" s="176"/>
      <c r="O61" s="176"/>
    </row>
    <row r="62" spans="1:15" ht="13.5" x14ac:dyDescent="0.25">
      <c r="A62" s="211"/>
      <c r="B62" s="176"/>
      <c r="C62" s="212"/>
      <c r="D62" s="212"/>
      <c r="E62" s="213"/>
      <c r="F62" s="214"/>
      <c r="G62" s="176"/>
      <c r="H62" s="176"/>
      <c r="I62" s="176"/>
      <c r="J62" s="176"/>
      <c r="K62" s="176"/>
      <c r="L62" s="176"/>
      <c r="M62" s="176"/>
      <c r="N62" s="176"/>
      <c r="O62" s="176"/>
    </row>
    <row r="63" spans="1:15" ht="13.5" x14ac:dyDescent="0.25">
      <c r="A63" s="211"/>
      <c r="B63" s="176"/>
      <c r="C63" s="212"/>
      <c r="D63" s="212"/>
      <c r="E63" s="213"/>
      <c r="F63" s="214"/>
      <c r="G63" s="176"/>
      <c r="H63" s="176"/>
      <c r="I63" s="176"/>
      <c r="J63" s="176"/>
      <c r="K63" s="176"/>
      <c r="L63" s="176"/>
      <c r="M63" s="176"/>
      <c r="N63" s="176"/>
      <c r="O63" s="176"/>
    </row>
    <row r="64" spans="1:15" ht="13.5" x14ac:dyDescent="0.25">
      <c r="A64" s="211"/>
      <c r="B64" s="176"/>
      <c r="C64" s="212"/>
      <c r="D64" s="212"/>
      <c r="E64" s="213"/>
      <c r="F64" s="214"/>
      <c r="G64" s="176"/>
      <c r="H64" s="176"/>
      <c r="I64" s="176"/>
      <c r="J64" s="176"/>
      <c r="K64" s="176"/>
      <c r="L64" s="176"/>
      <c r="M64" s="176"/>
      <c r="N64" s="176"/>
      <c r="O64" s="176"/>
    </row>
    <row r="65" spans="1:15" ht="13.5" x14ac:dyDescent="0.25">
      <c r="A65" s="211"/>
      <c r="B65" s="176"/>
      <c r="C65" s="212"/>
      <c r="D65" s="212"/>
      <c r="E65" s="213"/>
      <c r="F65" s="214"/>
      <c r="G65" s="176"/>
      <c r="H65" s="176"/>
      <c r="I65" s="176"/>
      <c r="J65" s="176"/>
      <c r="K65" s="176"/>
      <c r="L65" s="176"/>
      <c r="M65" s="176"/>
      <c r="N65" s="176"/>
      <c r="O65" s="176"/>
    </row>
    <row r="66" spans="1:15" ht="13.5" x14ac:dyDescent="0.25">
      <c r="A66" s="211"/>
      <c r="B66" s="176"/>
      <c r="C66" s="212"/>
      <c r="D66" s="212"/>
      <c r="E66" s="213"/>
      <c r="F66" s="214"/>
      <c r="G66" s="176"/>
      <c r="H66" s="176"/>
      <c r="I66" s="176"/>
      <c r="J66" s="176"/>
      <c r="K66" s="176"/>
      <c r="L66" s="176"/>
      <c r="M66" s="176"/>
      <c r="N66" s="176"/>
      <c r="O66" s="176"/>
    </row>
    <row r="67" spans="1:15" ht="13.5" x14ac:dyDescent="0.25">
      <c r="A67" s="211"/>
      <c r="B67" s="176"/>
      <c r="C67" s="212"/>
      <c r="D67" s="212"/>
      <c r="E67" s="213"/>
      <c r="F67" s="214"/>
      <c r="G67" s="176"/>
      <c r="H67" s="176"/>
      <c r="I67" s="176"/>
      <c r="J67" s="176"/>
      <c r="K67" s="176"/>
      <c r="L67" s="176"/>
      <c r="M67" s="176"/>
      <c r="N67" s="176"/>
      <c r="O67" s="176"/>
    </row>
    <row r="68" spans="1:15" ht="13.5" x14ac:dyDescent="0.25">
      <c r="A68" s="211"/>
      <c r="B68" s="176"/>
      <c r="C68" s="212"/>
      <c r="D68" s="212"/>
      <c r="E68" s="213"/>
      <c r="F68" s="214"/>
      <c r="G68" s="176"/>
      <c r="H68" s="176"/>
      <c r="I68" s="176"/>
      <c r="J68" s="176"/>
      <c r="K68" s="176"/>
      <c r="L68" s="176"/>
      <c r="M68" s="176"/>
      <c r="N68" s="176"/>
      <c r="O68" s="176"/>
    </row>
    <row r="69" spans="1:15" ht="13.5" x14ac:dyDescent="0.25">
      <c r="A69" s="211"/>
      <c r="B69" s="176"/>
      <c r="C69" s="212"/>
      <c r="D69" s="212"/>
      <c r="E69" s="213"/>
      <c r="F69" s="214"/>
      <c r="G69" s="176"/>
      <c r="H69" s="176"/>
      <c r="I69" s="176"/>
      <c r="J69" s="176"/>
      <c r="K69" s="176"/>
      <c r="L69" s="176"/>
      <c r="M69" s="176"/>
      <c r="N69" s="176"/>
      <c r="O69" s="176"/>
    </row>
    <row r="70" spans="1:15" ht="13.5" x14ac:dyDescent="0.25">
      <c r="A70" s="211"/>
      <c r="B70" s="176"/>
      <c r="C70" s="212"/>
      <c r="D70" s="212"/>
      <c r="E70" s="213"/>
      <c r="F70" s="214"/>
      <c r="G70" s="176"/>
      <c r="H70" s="176"/>
      <c r="I70" s="176"/>
      <c r="J70" s="176"/>
      <c r="K70" s="176"/>
      <c r="L70" s="176"/>
      <c r="M70" s="176"/>
      <c r="N70" s="176"/>
      <c r="O70" s="176"/>
    </row>
    <row r="71" spans="1:15" ht="13.5" x14ac:dyDescent="0.25">
      <c r="A71" s="211"/>
      <c r="B71" s="176"/>
      <c r="C71" s="212"/>
      <c r="D71" s="212"/>
      <c r="E71" s="213"/>
      <c r="F71" s="214"/>
      <c r="G71" s="176"/>
      <c r="H71" s="176"/>
      <c r="I71" s="176"/>
      <c r="J71" s="176"/>
      <c r="K71" s="176"/>
      <c r="L71" s="176"/>
      <c r="M71" s="176"/>
      <c r="N71" s="176"/>
      <c r="O71" s="176"/>
    </row>
    <row r="72" spans="1:15" ht="13.5" x14ac:dyDescent="0.25">
      <c r="A72" s="211"/>
      <c r="B72" s="176"/>
      <c r="C72" s="212"/>
      <c r="D72" s="212"/>
      <c r="E72" s="213"/>
      <c r="F72" s="214"/>
      <c r="G72" s="176"/>
      <c r="H72" s="176"/>
      <c r="I72" s="176"/>
      <c r="J72" s="176"/>
      <c r="K72" s="176"/>
      <c r="L72" s="176"/>
      <c r="M72" s="176"/>
      <c r="N72" s="176"/>
      <c r="O72" s="176"/>
    </row>
    <row r="73" spans="1:15" ht="13.5" x14ac:dyDescent="0.25">
      <c r="A73" s="211"/>
      <c r="B73" s="176"/>
      <c r="C73" s="212"/>
      <c r="D73" s="212"/>
      <c r="E73" s="213"/>
      <c r="F73" s="214"/>
      <c r="G73" s="176"/>
      <c r="H73" s="176"/>
      <c r="I73" s="176"/>
      <c r="J73" s="176"/>
      <c r="K73" s="176"/>
      <c r="L73" s="176"/>
      <c r="M73" s="176"/>
      <c r="N73" s="176"/>
      <c r="O73" s="176"/>
    </row>
    <row r="74" spans="1:15" ht="13.5" x14ac:dyDescent="0.25">
      <c r="A74" s="211"/>
      <c r="B74" s="176"/>
      <c r="C74" s="212"/>
      <c r="D74" s="212"/>
      <c r="E74" s="213"/>
      <c r="F74" s="214"/>
      <c r="G74" s="176"/>
      <c r="H74" s="176"/>
      <c r="I74" s="176"/>
      <c r="J74" s="176"/>
      <c r="K74" s="176"/>
      <c r="L74" s="176"/>
      <c r="M74" s="176"/>
      <c r="N74" s="176"/>
      <c r="O74" s="176"/>
    </row>
    <row r="75" spans="1:15" ht="13.5" x14ac:dyDescent="0.25">
      <c r="A75" s="211"/>
      <c r="B75" s="176"/>
      <c r="C75" s="212"/>
      <c r="D75" s="212"/>
      <c r="E75" s="213"/>
      <c r="F75" s="214"/>
      <c r="G75" s="176"/>
      <c r="H75" s="176"/>
      <c r="I75" s="176"/>
      <c r="J75" s="176"/>
      <c r="K75" s="176"/>
      <c r="L75" s="176"/>
      <c r="M75" s="176"/>
      <c r="N75" s="176"/>
      <c r="O75" s="176"/>
    </row>
    <row r="76" spans="1:15" ht="13.5" x14ac:dyDescent="0.25">
      <c r="A76" s="211"/>
      <c r="B76" s="176"/>
      <c r="C76" s="212"/>
      <c r="D76" s="212"/>
      <c r="E76" s="213"/>
      <c r="F76" s="214"/>
      <c r="G76" s="176"/>
      <c r="H76" s="176"/>
      <c r="I76" s="176"/>
      <c r="J76" s="176"/>
      <c r="K76" s="176"/>
      <c r="L76" s="176"/>
      <c r="M76" s="176"/>
      <c r="N76" s="176"/>
      <c r="O76" s="176"/>
    </row>
    <row r="77" spans="1:15" ht="13.5" x14ac:dyDescent="0.25">
      <c r="A77" s="211"/>
      <c r="B77" s="176"/>
      <c r="C77" s="212"/>
      <c r="D77" s="212"/>
      <c r="E77" s="213"/>
      <c r="F77" s="214"/>
      <c r="G77" s="176"/>
      <c r="H77" s="176"/>
      <c r="I77" s="176"/>
      <c r="J77" s="176"/>
      <c r="K77" s="176"/>
      <c r="L77" s="176"/>
      <c r="M77" s="176"/>
      <c r="N77" s="176"/>
      <c r="O77" s="176"/>
    </row>
    <row r="78" spans="1:15" ht="13.5" x14ac:dyDescent="0.25">
      <c r="A78" s="211"/>
      <c r="B78" s="176"/>
      <c r="C78" s="212"/>
      <c r="D78" s="212"/>
      <c r="E78" s="213"/>
      <c r="F78" s="214"/>
      <c r="G78" s="176"/>
      <c r="H78" s="176"/>
      <c r="I78" s="176"/>
      <c r="J78" s="176"/>
      <c r="K78" s="176"/>
      <c r="L78" s="176"/>
      <c r="M78" s="176"/>
      <c r="N78" s="176"/>
      <c r="O78" s="176"/>
    </row>
    <row r="79" spans="1:15" ht="13.5" x14ac:dyDescent="0.25">
      <c r="A79" s="211"/>
      <c r="B79" s="176"/>
      <c r="C79" s="212"/>
      <c r="D79" s="212"/>
      <c r="E79" s="213"/>
      <c r="F79" s="214"/>
      <c r="G79" s="176"/>
      <c r="H79" s="176"/>
      <c r="I79" s="176"/>
      <c r="J79" s="176"/>
      <c r="K79" s="176"/>
      <c r="L79" s="176"/>
      <c r="M79" s="176"/>
      <c r="N79" s="176"/>
      <c r="O79" s="176"/>
    </row>
    <row r="80" spans="1:15" ht="13.5" x14ac:dyDescent="0.25">
      <c r="A80" s="211"/>
      <c r="B80" s="176"/>
      <c r="C80" s="212"/>
      <c r="D80" s="212"/>
      <c r="E80" s="213"/>
      <c r="F80" s="214"/>
      <c r="G80" s="176"/>
      <c r="H80" s="176"/>
      <c r="I80" s="176"/>
      <c r="J80" s="176"/>
      <c r="K80" s="176"/>
      <c r="L80" s="176"/>
      <c r="M80" s="176"/>
      <c r="N80" s="176"/>
      <c r="O80" s="176"/>
    </row>
    <row r="81" spans="1:15" ht="13.5" x14ac:dyDescent="0.25">
      <c r="A81" s="211"/>
      <c r="B81" s="176"/>
      <c r="C81" s="212"/>
      <c r="D81" s="212"/>
      <c r="E81" s="213"/>
      <c r="F81" s="214"/>
      <c r="G81" s="176"/>
      <c r="H81" s="176"/>
      <c r="I81" s="176"/>
      <c r="J81" s="176"/>
      <c r="K81" s="176"/>
      <c r="L81" s="176"/>
      <c r="M81" s="176"/>
      <c r="N81" s="176"/>
      <c r="O81" s="176"/>
    </row>
    <row r="82" spans="1:15" ht="13.5" x14ac:dyDescent="0.25">
      <c r="A82" s="211"/>
      <c r="B82" s="176"/>
      <c r="C82" s="212"/>
      <c r="D82" s="212"/>
      <c r="E82" s="213"/>
      <c r="F82" s="214"/>
      <c r="G82" s="176"/>
      <c r="H82" s="176"/>
      <c r="I82" s="176"/>
      <c r="J82" s="176"/>
      <c r="K82" s="176"/>
      <c r="L82" s="176"/>
      <c r="M82" s="176"/>
      <c r="N82" s="176"/>
      <c r="O82" s="176"/>
    </row>
    <row r="83" spans="1:15" ht="13.5" x14ac:dyDescent="0.25">
      <c r="A83" s="211"/>
      <c r="B83" s="176"/>
      <c r="C83" s="212"/>
      <c r="D83" s="212"/>
      <c r="E83" s="213"/>
      <c r="F83" s="214"/>
      <c r="G83" s="176"/>
      <c r="H83" s="176"/>
      <c r="I83" s="176"/>
      <c r="J83" s="176"/>
      <c r="K83" s="176"/>
      <c r="L83" s="176"/>
      <c r="M83" s="176"/>
      <c r="N83" s="176"/>
      <c r="O83" s="176"/>
    </row>
    <row r="84" spans="1:15" ht="13.5" x14ac:dyDescent="0.25">
      <c r="A84" s="211"/>
      <c r="B84" s="176"/>
      <c r="C84" s="212"/>
      <c r="D84" s="212"/>
      <c r="E84" s="213"/>
      <c r="F84" s="214"/>
      <c r="G84" s="176"/>
      <c r="H84" s="176"/>
      <c r="I84" s="176"/>
      <c r="J84" s="176"/>
      <c r="K84" s="176"/>
      <c r="L84" s="176"/>
      <c r="M84" s="176"/>
      <c r="N84" s="176"/>
      <c r="O84" s="176"/>
    </row>
    <row r="85" spans="1:15" ht="13.5" x14ac:dyDescent="0.25">
      <c r="A85" s="211"/>
      <c r="B85" s="176"/>
      <c r="C85" s="212"/>
      <c r="D85" s="212"/>
      <c r="E85" s="213"/>
      <c r="F85" s="214"/>
      <c r="G85" s="176"/>
      <c r="H85" s="176"/>
      <c r="I85" s="176"/>
      <c r="J85" s="176"/>
      <c r="K85" s="176"/>
      <c r="L85" s="176"/>
      <c r="M85" s="176"/>
      <c r="N85" s="176"/>
      <c r="O85" s="176"/>
    </row>
    <row r="86" spans="1:15" ht="13.5" x14ac:dyDescent="0.25">
      <c r="A86" s="211"/>
      <c r="B86" s="176"/>
      <c r="C86" s="212"/>
      <c r="D86" s="212"/>
      <c r="E86" s="213"/>
      <c r="F86" s="214"/>
      <c r="G86" s="176"/>
      <c r="H86" s="176"/>
      <c r="I86" s="176"/>
      <c r="J86" s="176"/>
      <c r="K86" s="176"/>
      <c r="L86" s="176"/>
      <c r="M86" s="176"/>
      <c r="N86" s="176"/>
      <c r="O86" s="176"/>
    </row>
    <row r="87" spans="1:15" ht="13.5" x14ac:dyDescent="0.25">
      <c r="A87" s="211"/>
      <c r="B87" s="176"/>
      <c r="C87" s="212"/>
      <c r="D87" s="212"/>
      <c r="E87" s="213"/>
      <c r="F87" s="214"/>
      <c r="G87" s="176"/>
      <c r="H87" s="176"/>
      <c r="I87" s="176"/>
      <c r="J87" s="176"/>
      <c r="K87" s="176"/>
      <c r="L87" s="176"/>
      <c r="M87" s="176"/>
      <c r="N87" s="176"/>
      <c r="O87" s="176"/>
    </row>
    <row r="88" spans="1:15" ht="13.5" x14ac:dyDescent="0.25">
      <c r="A88" s="211"/>
      <c r="B88" s="176"/>
      <c r="C88" s="212"/>
      <c r="D88" s="212"/>
      <c r="E88" s="213"/>
      <c r="F88" s="214"/>
      <c r="G88" s="176"/>
      <c r="H88" s="176"/>
      <c r="I88" s="176"/>
      <c r="J88" s="176"/>
      <c r="K88" s="176"/>
      <c r="L88" s="176"/>
      <c r="M88" s="176"/>
      <c r="N88" s="176"/>
      <c r="O88" s="176"/>
    </row>
    <row r="89" spans="1:15" ht="13.5" x14ac:dyDescent="0.25">
      <c r="A89" s="211"/>
      <c r="B89" s="176"/>
      <c r="C89" s="212"/>
      <c r="D89" s="212"/>
      <c r="E89" s="213"/>
      <c r="F89" s="214"/>
      <c r="G89" s="176"/>
      <c r="H89" s="176"/>
      <c r="I89" s="176"/>
      <c r="J89" s="176"/>
      <c r="K89" s="176"/>
      <c r="L89" s="176"/>
      <c r="M89" s="176"/>
      <c r="N89" s="176"/>
      <c r="O89" s="176"/>
    </row>
    <row r="90" spans="1:15" ht="13.5" x14ac:dyDescent="0.25">
      <c r="A90" s="211"/>
      <c r="B90" s="176"/>
      <c r="C90" s="212"/>
      <c r="D90" s="212"/>
      <c r="E90" s="213"/>
      <c r="F90" s="214"/>
      <c r="G90" s="176"/>
      <c r="H90" s="176"/>
      <c r="I90" s="176"/>
      <c r="J90" s="176"/>
      <c r="K90" s="176"/>
      <c r="L90" s="176"/>
      <c r="M90" s="176"/>
      <c r="N90" s="176"/>
      <c r="O90" s="176"/>
    </row>
    <row r="91" spans="1:15" ht="13.5" x14ac:dyDescent="0.25">
      <c r="A91" s="211"/>
      <c r="B91" s="176"/>
      <c r="C91" s="212"/>
      <c r="D91" s="212"/>
      <c r="E91" s="213"/>
      <c r="F91" s="214"/>
      <c r="G91" s="176"/>
      <c r="H91" s="176"/>
      <c r="I91" s="176"/>
      <c r="J91" s="176"/>
      <c r="K91" s="176"/>
      <c r="L91" s="176"/>
      <c r="M91" s="176"/>
      <c r="N91" s="176"/>
      <c r="O91" s="176"/>
    </row>
    <row r="92" spans="1:15" ht="13.5" x14ac:dyDescent="0.25">
      <c r="A92" s="211"/>
      <c r="B92" s="176"/>
      <c r="C92" s="212"/>
      <c r="D92" s="212"/>
      <c r="E92" s="213"/>
      <c r="F92" s="214"/>
      <c r="G92" s="176"/>
      <c r="H92" s="176"/>
      <c r="I92" s="176"/>
      <c r="J92" s="176"/>
      <c r="K92" s="176"/>
      <c r="L92" s="176"/>
      <c r="M92" s="176"/>
      <c r="N92" s="176"/>
      <c r="O92" s="176"/>
    </row>
    <row r="93" spans="1:15" ht="13.5" x14ac:dyDescent="0.25">
      <c r="A93" s="211"/>
      <c r="B93" s="176"/>
      <c r="C93" s="212"/>
      <c r="D93" s="212"/>
      <c r="E93" s="213"/>
      <c r="F93" s="214"/>
      <c r="G93" s="176"/>
      <c r="H93" s="176"/>
      <c r="I93" s="176"/>
      <c r="J93" s="176"/>
      <c r="K93" s="176"/>
      <c r="L93" s="176"/>
      <c r="M93" s="176"/>
      <c r="N93" s="176"/>
      <c r="O93" s="176"/>
    </row>
    <row r="94" spans="1:15" ht="13.5" x14ac:dyDescent="0.25">
      <c r="A94" s="211"/>
      <c r="B94" s="176"/>
      <c r="C94" s="212"/>
      <c r="D94" s="212"/>
      <c r="E94" s="213"/>
      <c r="F94" s="214"/>
      <c r="G94" s="176"/>
      <c r="H94" s="176"/>
      <c r="I94" s="176"/>
      <c r="J94" s="176"/>
      <c r="K94" s="176"/>
      <c r="L94" s="176"/>
      <c r="M94" s="176"/>
      <c r="N94" s="176"/>
      <c r="O94" s="176"/>
    </row>
    <row r="95" spans="1:15" ht="13.5" x14ac:dyDescent="0.25">
      <c r="A95" s="211"/>
      <c r="B95" s="176"/>
      <c r="C95" s="212"/>
      <c r="D95" s="212"/>
      <c r="E95" s="213"/>
      <c r="F95" s="214"/>
      <c r="G95" s="176"/>
      <c r="H95" s="176"/>
      <c r="I95" s="176"/>
      <c r="J95" s="176"/>
      <c r="K95" s="176"/>
      <c r="L95" s="176"/>
      <c r="M95" s="176"/>
      <c r="N95" s="176"/>
      <c r="O95" s="176"/>
    </row>
    <row r="96" spans="1:15" ht="13.5" x14ac:dyDescent="0.25">
      <c r="A96" s="211"/>
      <c r="B96" s="176"/>
      <c r="C96" s="212"/>
      <c r="D96" s="212"/>
      <c r="E96" s="213"/>
      <c r="F96" s="214"/>
      <c r="G96" s="176"/>
      <c r="H96" s="176"/>
      <c r="I96" s="176"/>
      <c r="J96" s="176"/>
      <c r="K96" s="176"/>
      <c r="L96" s="176"/>
      <c r="M96" s="176"/>
      <c r="N96" s="176"/>
      <c r="O96" s="176"/>
    </row>
    <row r="97" spans="1:15" ht="14.25" thickBot="1" x14ac:dyDescent="0.3">
      <c r="A97" s="211"/>
      <c r="B97" s="176"/>
      <c r="C97" s="212"/>
      <c r="D97" s="212"/>
      <c r="E97" s="213"/>
      <c r="F97" s="214"/>
      <c r="G97" s="176"/>
      <c r="H97" s="176"/>
      <c r="I97" s="176"/>
      <c r="J97" s="176"/>
      <c r="K97" s="176"/>
      <c r="L97" s="176"/>
      <c r="M97" s="176"/>
      <c r="N97" s="176"/>
      <c r="O97" s="176"/>
    </row>
    <row r="98" spans="1:15" ht="13.5" x14ac:dyDescent="0.25">
      <c r="A98" s="217"/>
      <c r="B98" s="218"/>
      <c r="C98" s="219"/>
      <c r="D98" s="219"/>
      <c r="E98" s="220"/>
      <c r="F98" s="221"/>
      <c r="G98" s="218"/>
      <c r="H98" s="218"/>
      <c r="I98" s="218"/>
      <c r="J98" s="218"/>
      <c r="K98" s="218"/>
      <c r="L98" s="218"/>
      <c r="M98" s="216"/>
      <c r="N98" s="216"/>
      <c r="O98" s="216"/>
    </row>
    <row r="99" spans="1:15" ht="25.5" customHeight="1" x14ac:dyDescent="0.25">
      <c r="A99" s="765" t="s">
        <v>0</v>
      </c>
      <c r="B99" s="766"/>
      <c r="C99" s="766"/>
      <c r="D99" s="766"/>
      <c r="E99" s="766"/>
      <c r="F99" s="766"/>
      <c r="G99" s="766"/>
      <c r="H99" s="766"/>
      <c r="I99" s="766"/>
      <c r="J99" s="766"/>
      <c r="K99" s="766"/>
      <c r="L99" s="766"/>
      <c r="M99" s="180"/>
      <c r="N99" s="180"/>
      <c r="O99" s="180"/>
    </row>
    <row r="100" spans="1:15" ht="20.25" customHeight="1" x14ac:dyDescent="0.25">
      <c r="A100" s="767" t="s">
        <v>314</v>
      </c>
      <c r="B100" s="768"/>
      <c r="C100" s="768"/>
      <c r="D100" s="768"/>
      <c r="E100" s="768"/>
      <c r="F100" s="768"/>
      <c r="G100" s="768"/>
      <c r="H100" s="768"/>
      <c r="I100" s="768"/>
      <c r="J100" s="768"/>
      <c r="K100" s="768"/>
      <c r="L100" s="768"/>
      <c r="M100" s="180"/>
      <c r="N100" s="180"/>
      <c r="O100" s="180"/>
    </row>
    <row r="101" spans="1:15" ht="18" customHeight="1" x14ac:dyDescent="0.25">
      <c r="A101" s="769" t="s">
        <v>315</v>
      </c>
      <c r="B101" s="770"/>
      <c r="C101" s="770"/>
      <c r="D101" s="770"/>
      <c r="E101" s="770"/>
      <c r="F101" s="770"/>
      <c r="G101" s="770"/>
      <c r="H101" s="770"/>
      <c r="I101" s="770"/>
      <c r="J101" s="770"/>
      <c r="K101" s="770"/>
      <c r="L101" s="770"/>
      <c r="M101" s="180"/>
      <c r="N101" s="180"/>
      <c r="O101" s="180"/>
    </row>
    <row r="102" spans="1:15" ht="18" customHeight="1" x14ac:dyDescent="0.25">
      <c r="A102" s="769" t="s">
        <v>316</v>
      </c>
      <c r="B102" s="770"/>
      <c r="C102" s="770"/>
      <c r="D102" s="770"/>
      <c r="E102" s="770"/>
      <c r="F102" s="770"/>
      <c r="G102" s="770"/>
      <c r="H102" s="770"/>
      <c r="I102" s="770"/>
      <c r="J102" s="770"/>
      <c r="K102" s="770"/>
      <c r="L102" s="770"/>
      <c r="M102" s="180"/>
      <c r="N102" s="180"/>
      <c r="O102" s="180"/>
    </row>
    <row r="103" spans="1:15" ht="20.25" x14ac:dyDescent="0.25">
      <c r="A103" s="222" t="s">
        <v>1</v>
      </c>
      <c r="B103" s="184"/>
      <c r="C103" s="223"/>
      <c r="D103" s="189"/>
      <c r="E103" s="186"/>
      <c r="F103" s="224"/>
      <c r="G103" s="225"/>
      <c r="H103" s="186"/>
      <c r="I103" s="225"/>
      <c r="J103" s="186"/>
      <c r="K103" s="225"/>
      <c r="L103" s="186"/>
      <c r="M103" s="186"/>
      <c r="N103" s="186"/>
      <c r="O103" s="186"/>
    </row>
    <row r="104" spans="1:15" ht="29.25" customHeight="1" x14ac:dyDescent="0.25">
      <c r="A104" s="771" t="str">
        <f t="shared" ref="A104" si="9">A53</f>
        <v>IMRS - Instituto Multidisciplinar de Reabilitação da Saúde - CASA 49</v>
      </c>
      <c r="B104" s="772"/>
      <c r="C104" s="772"/>
      <c r="D104" s="772"/>
      <c r="E104" s="772"/>
      <c r="F104" s="772"/>
      <c r="G104" s="773">
        <f>F57</f>
        <v>0</v>
      </c>
      <c r="H104" s="773"/>
      <c r="I104" s="773"/>
      <c r="J104" s="773"/>
      <c r="K104" s="773">
        <f>J57</f>
        <v>0</v>
      </c>
      <c r="L104" s="773"/>
      <c r="M104" s="226"/>
      <c r="N104" s="226"/>
      <c r="O104" s="226"/>
    </row>
    <row r="105" spans="1:15" ht="15.75" customHeight="1" x14ac:dyDescent="0.25">
      <c r="A105" s="760" t="s">
        <v>3</v>
      </c>
      <c r="B105" s="761"/>
      <c r="C105" s="223"/>
      <c r="D105" s="185"/>
      <c r="E105" s="186"/>
      <c r="F105" s="225" t="s">
        <v>480</v>
      </c>
      <c r="G105" s="762" t="s">
        <v>461</v>
      </c>
      <c r="H105" s="762"/>
      <c r="I105" s="762" t="str">
        <f t="shared" ref="I105" si="10">I7</f>
        <v>PRAZO DE EXECUÇÃO:</v>
      </c>
      <c r="J105" s="762"/>
      <c r="K105" s="762"/>
      <c r="L105" s="762"/>
      <c r="M105" s="227"/>
      <c r="N105" s="227"/>
      <c r="O105" s="227"/>
    </row>
    <row r="106" spans="1:15" ht="21" thickBot="1" x14ac:dyDescent="0.35">
      <c r="A106" s="228" t="str">
        <f>$A$55</f>
        <v>Rua Padre Feijó, 49 - Canela -Salvador- BA</v>
      </c>
      <c r="B106" s="229"/>
      <c r="C106" s="230"/>
      <c r="D106" s="231"/>
      <c r="E106" s="232"/>
      <c r="F106" s="234">
        <f>$F$55</f>
        <v>360.65</v>
      </c>
      <c r="G106" s="763">
        <f t="shared" ref="G106" si="11">$G$55</f>
        <v>576033.80449061317</v>
      </c>
      <c r="H106" s="763"/>
      <c r="I106" s="647">
        <f>$I$8</f>
        <v>3</v>
      </c>
      <c r="J106" s="647" t="str">
        <f>$J$8</f>
        <v>MÊSES</v>
      </c>
      <c r="K106" s="764"/>
      <c r="L106" s="764"/>
      <c r="M106" s="235"/>
      <c r="N106" s="235"/>
      <c r="O106" s="235"/>
    </row>
    <row r="107" spans="1:15" ht="14.25" thickBot="1" x14ac:dyDescent="0.3">
      <c r="A107" s="236"/>
      <c r="B107" s="237"/>
      <c r="C107" s="238"/>
      <c r="D107" s="238"/>
      <c r="E107" s="239"/>
      <c r="F107" s="240"/>
      <c r="G107" s="237"/>
      <c r="H107" s="237"/>
      <c r="I107" s="237"/>
      <c r="J107" s="237"/>
      <c r="K107" s="237"/>
      <c r="L107" s="237"/>
      <c r="M107" s="237"/>
      <c r="N107" s="237"/>
      <c r="O107" s="237"/>
    </row>
    <row r="108" spans="1:15" ht="13.5" x14ac:dyDescent="0.25">
      <c r="A108" s="217"/>
      <c r="B108" s="218"/>
      <c r="C108" s="219"/>
      <c r="D108" s="219"/>
      <c r="E108" s="220"/>
      <c r="F108" s="221"/>
      <c r="G108" s="218"/>
      <c r="H108" s="218"/>
      <c r="I108" s="218"/>
      <c r="J108" s="218"/>
      <c r="K108" s="218"/>
      <c r="L108" s="218"/>
      <c r="M108" s="176"/>
      <c r="N108" s="176"/>
      <c r="O108" s="176"/>
    </row>
    <row r="109" spans="1:15" ht="13.5" x14ac:dyDescent="0.25">
      <c r="A109" s="211"/>
      <c r="B109" s="176"/>
      <c r="C109" s="212"/>
      <c r="D109" s="212"/>
      <c r="E109" s="213"/>
      <c r="F109" s="214"/>
      <c r="G109" s="176"/>
      <c r="H109" s="176"/>
      <c r="I109" s="176"/>
      <c r="J109" s="176"/>
      <c r="K109" s="176"/>
      <c r="L109" s="176"/>
      <c r="M109" s="176"/>
      <c r="N109" s="176"/>
      <c r="O109" s="176"/>
    </row>
    <row r="110" spans="1:15" ht="13.5" x14ac:dyDescent="0.25">
      <c r="A110" s="211"/>
      <c r="B110" s="176"/>
      <c r="C110" s="212"/>
      <c r="D110" s="212"/>
      <c r="E110" s="213"/>
      <c r="F110" s="214"/>
      <c r="G110" s="176"/>
      <c r="H110" s="176"/>
      <c r="I110" s="176"/>
      <c r="J110" s="176"/>
      <c r="K110" s="176"/>
      <c r="L110" s="176"/>
      <c r="M110" s="176"/>
      <c r="N110" s="176"/>
      <c r="O110" s="176"/>
    </row>
    <row r="111" spans="1:15" ht="13.5" x14ac:dyDescent="0.25">
      <c r="A111" s="211"/>
      <c r="B111" s="176"/>
      <c r="C111" s="212"/>
      <c r="D111" s="212"/>
      <c r="E111" s="213"/>
      <c r="F111" s="214"/>
      <c r="G111" s="176"/>
      <c r="H111" s="176"/>
      <c r="I111" s="176"/>
      <c r="J111" s="176"/>
      <c r="K111" s="176"/>
      <c r="L111" s="176"/>
      <c r="M111" s="176"/>
      <c r="N111" s="176"/>
      <c r="O111" s="176"/>
    </row>
    <row r="112" spans="1:15" ht="13.5" x14ac:dyDescent="0.25">
      <c r="A112" s="211"/>
      <c r="B112" s="176"/>
      <c r="C112" s="212"/>
      <c r="D112" s="212"/>
      <c r="E112" s="213"/>
      <c r="F112" s="214"/>
      <c r="G112" s="176"/>
      <c r="H112" s="176"/>
      <c r="I112" s="176"/>
      <c r="J112" s="176"/>
      <c r="K112" s="176"/>
      <c r="L112" s="176"/>
      <c r="M112" s="176"/>
      <c r="N112" s="176"/>
      <c r="O112" s="176"/>
    </row>
    <row r="113" spans="1:15" ht="13.5" x14ac:dyDescent="0.25">
      <c r="A113" s="211"/>
      <c r="B113" s="176"/>
      <c r="C113" s="212"/>
      <c r="D113" s="212"/>
      <c r="E113" s="213"/>
      <c r="F113" s="214"/>
      <c r="G113" s="176"/>
      <c r="H113" s="176"/>
      <c r="I113" s="176"/>
      <c r="J113" s="176"/>
      <c r="K113" s="176"/>
      <c r="L113" s="176"/>
      <c r="M113" s="176"/>
      <c r="N113" s="176"/>
      <c r="O113" s="176"/>
    </row>
    <row r="114" spans="1:15" ht="13.5" x14ac:dyDescent="0.25">
      <c r="A114" s="211"/>
      <c r="B114" s="176"/>
      <c r="C114" s="212"/>
      <c r="D114" s="212"/>
      <c r="E114" s="213"/>
      <c r="F114" s="214"/>
      <c r="G114" s="176"/>
      <c r="H114" s="176"/>
      <c r="I114" s="176"/>
      <c r="J114" s="176"/>
      <c r="K114" s="176"/>
      <c r="L114" s="176"/>
      <c r="M114" s="176"/>
      <c r="N114" s="176"/>
      <c r="O114" s="176"/>
    </row>
    <row r="115" spans="1:15" ht="13.5" x14ac:dyDescent="0.25">
      <c r="A115" s="211"/>
      <c r="B115" s="176"/>
      <c r="C115" s="212"/>
      <c r="D115" s="212"/>
      <c r="E115" s="213"/>
      <c r="F115" s="214"/>
      <c r="G115" s="176"/>
      <c r="H115" s="176"/>
      <c r="I115" s="176"/>
      <c r="J115" s="176"/>
      <c r="K115" s="176"/>
      <c r="L115" s="176"/>
      <c r="M115" s="176"/>
      <c r="N115" s="176"/>
      <c r="O115" s="176"/>
    </row>
    <row r="116" spans="1:15" ht="13.5" x14ac:dyDescent="0.25">
      <c r="A116" s="211"/>
      <c r="B116" s="176"/>
      <c r="C116" s="212"/>
      <c r="D116" s="212"/>
      <c r="E116" s="213"/>
      <c r="F116" s="214"/>
      <c r="G116" s="176"/>
      <c r="H116" s="176"/>
      <c r="I116" s="176"/>
      <c r="J116" s="176"/>
      <c r="K116" s="176"/>
      <c r="L116" s="176"/>
      <c r="M116" s="176"/>
      <c r="N116" s="176"/>
      <c r="O116" s="176"/>
    </row>
    <row r="117" spans="1:15" ht="13.5" x14ac:dyDescent="0.25">
      <c r="A117" s="211"/>
      <c r="B117" s="176"/>
      <c r="C117" s="212"/>
      <c r="D117" s="212"/>
      <c r="E117" s="213"/>
      <c r="F117" s="214"/>
      <c r="G117" s="176"/>
      <c r="H117" s="176"/>
      <c r="I117" s="176"/>
      <c r="J117" s="176"/>
      <c r="K117" s="176"/>
      <c r="L117" s="176"/>
      <c r="M117" s="176"/>
      <c r="N117" s="176"/>
      <c r="O117" s="176"/>
    </row>
    <row r="118" spans="1:15" ht="13.5" x14ac:dyDescent="0.25">
      <c r="A118" s="211"/>
      <c r="B118" s="176"/>
      <c r="C118" s="212"/>
      <c r="D118" s="212"/>
      <c r="E118" s="213"/>
      <c r="F118" s="214"/>
      <c r="G118" s="176"/>
      <c r="H118" s="176"/>
      <c r="I118" s="176"/>
      <c r="J118" s="176"/>
      <c r="K118" s="176"/>
      <c r="L118" s="176"/>
      <c r="M118" s="176"/>
      <c r="N118" s="176"/>
      <c r="O118" s="176"/>
    </row>
    <row r="119" spans="1:15" ht="13.5" x14ac:dyDescent="0.25">
      <c r="A119" s="211"/>
      <c r="B119" s="176"/>
      <c r="C119" s="212"/>
      <c r="D119" s="212"/>
      <c r="E119" s="213"/>
      <c r="F119" s="214"/>
      <c r="G119" s="176"/>
      <c r="H119" s="176"/>
      <c r="I119" s="176"/>
      <c r="J119" s="176"/>
      <c r="K119" s="176"/>
      <c r="L119" s="176"/>
      <c r="M119" s="176"/>
      <c r="N119" s="176"/>
      <c r="O119" s="176"/>
    </row>
    <row r="120" spans="1:15" ht="13.5" x14ac:dyDescent="0.25">
      <c r="A120" s="211"/>
      <c r="B120" s="176"/>
      <c r="C120" s="212"/>
      <c r="D120" s="212"/>
      <c r="E120" s="213"/>
      <c r="F120" s="214"/>
      <c r="G120" s="176"/>
      <c r="H120" s="176"/>
      <c r="I120" s="176"/>
      <c r="J120" s="176"/>
      <c r="K120" s="176"/>
      <c r="L120" s="176"/>
      <c r="M120" s="176"/>
      <c r="N120" s="176"/>
      <c r="O120" s="176"/>
    </row>
    <row r="121" spans="1:15" ht="13.5" x14ac:dyDescent="0.25">
      <c r="A121" s="211"/>
      <c r="B121" s="176"/>
      <c r="C121" s="212"/>
      <c r="D121" s="212"/>
      <c r="E121" s="213"/>
      <c r="F121" s="214"/>
      <c r="G121" s="176"/>
      <c r="H121" s="176"/>
      <c r="I121" s="176"/>
      <c r="J121" s="176"/>
      <c r="K121" s="176"/>
      <c r="L121" s="176"/>
      <c r="M121" s="176"/>
      <c r="N121" s="176"/>
      <c r="O121" s="176"/>
    </row>
    <row r="122" spans="1:15" ht="13.5" x14ac:dyDescent="0.25">
      <c r="A122" s="211"/>
      <c r="B122" s="176"/>
      <c r="C122" s="212"/>
      <c r="D122" s="212"/>
      <c r="E122" s="213"/>
      <c r="F122" s="214"/>
      <c r="G122" s="176"/>
      <c r="H122" s="176"/>
      <c r="I122" s="176"/>
      <c r="J122" s="176"/>
      <c r="K122" s="176"/>
      <c r="L122" s="176"/>
      <c r="M122" s="176"/>
      <c r="N122" s="176"/>
      <c r="O122" s="176"/>
    </row>
    <row r="123" spans="1:15" ht="13.5" x14ac:dyDescent="0.25">
      <c r="A123" s="211"/>
      <c r="B123" s="176"/>
      <c r="C123" s="212"/>
      <c r="D123" s="212"/>
      <c r="E123" s="213"/>
      <c r="F123" s="214"/>
      <c r="G123" s="176"/>
      <c r="H123" s="176"/>
      <c r="I123" s="176"/>
      <c r="J123" s="176"/>
      <c r="K123" s="176"/>
      <c r="L123" s="176"/>
      <c r="M123" s="176"/>
      <c r="N123" s="176"/>
      <c r="O123" s="176"/>
    </row>
    <row r="124" spans="1:15" ht="13.5" x14ac:dyDescent="0.25">
      <c r="A124" s="211"/>
      <c r="B124" s="176"/>
      <c r="C124" s="212"/>
      <c r="D124" s="212"/>
      <c r="E124" s="213"/>
      <c r="F124" s="214"/>
      <c r="G124" s="176"/>
      <c r="H124" s="176"/>
      <c r="I124" s="176"/>
      <c r="J124" s="176"/>
      <c r="K124" s="176"/>
      <c r="L124" s="176"/>
      <c r="M124" s="176"/>
      <c r="N124" s="176"/>
      <c r="O124" s="176"/>
    </row>
    <row r="125" spans="1:15" ht="13.5" x14ac:dyDescent="0.25">
      <c r="A125" s="211"/>
      <c r="B125" s="176"/>
      <c r="C125" s="212"/>
      <c r="D125" s="212"/>
      <c r="E125" s="213"/>
      <c r="F125" s="214"/>
      <c r="G125" s="176"/>
      <c r="H125" s="176"/>
      <c r="I125" s="176"/>
      <c r="J125" s="176"/>
      <c r="K125" s="176"/>
      <c r="L125" s="176"/>
      <c r="M125" s="176"/>
      <c r="N125" s="176"/>
      <c r="O125" s="176"/>
    </row>
    <row r="126" spans="1:15" ht="13.5" x14ac:dyDescent="0.25">
      <c r="A126" s="211"/>
      <c r="B126" s="176"/>
      <c r="C126" s="212"/>
      <c r="D126" s="212"/>
      <c r="E126" s="213"/>
      <c r="F126" s="214"/>
      <c r="G126" s="176"/>
      <c r="H126" s="176"/>
      <c r="I126" s="176"/>
      <c r="J126" s="176"/>
      <c r="K126" s="176"/>
      <c r="L126" s="176"/>
      <c r="M126" s="176"/>
      <c r="N126" s="176"/>
      <c r="O126" s="176"/>
    </row>
    <row r="127" spans="1:15" ht="13.5" x14ac:dyDescent="0.25">
      <c r="A127" s="211"/>
      <c r="B127" s="176"/>
      <c r="C127" s="212"/>
      <c r="D127" s="212"/>
      <c r="E127" s="213"/>
      <c r="F127" s="214"/>
      <c r="G127" s="176"/>
      <c r="H127" s="176"/>
      <c r="I127" s="176"/>
      <c r="J127" s="176"/>
      <c r="K127" s="176"/>
      <c r="L127" s="176"/>
      <c r="M127" s="176"/>
      <c r="N127" s="176"/>
      <c r="O127" s="176"/>
    </row>
    <row r="128" spans="1:15" ht="13.5" x14ac:dyDescent="0.25">
      <c r="A128" s="211"/>
      <c r="B128" s="176"/>
      <c r="C128" s="212"/>
      <c r="D128" s="212"/>
      <c r="E128" s="213"/>
      <c r="F128" s="214"/>
      <c r="G128" s="176"/>
      <c r="H128" s="176"/>
      <c r="I128" s="176"/>
      <c r="J128" s="176"/>
      <c r="K128" s="176"/>
      <c r="L128" s="176"/>
      <c r="M128" s="176"/>
      <c r="N128" s="176"/>
      <c r="O128" s="176"/>
    </row>
    <row r="129" spans="1:15" ht="13.5" x14ac:dyDescent="0.25">
      <c r="A129" s="211"/>
      <c r="B129" s="176"/>
      <c r="C129" s="212"/>
      <c r="D129" s="212"/>
      <c r="E129" s="213"/>
      <c r="F129" s="214"/>
      <c r="G129" s="176"/>
      <c r="H129" s="176"/>
      <c r="I129" s="176"/>
      <c r="J129" s="176"/>
      <c r="K129" s="176"/>
      <c r="L129" s="176"/>
      <c r="M129" s="176"/>
      <c r="N129" s="176"/>
      <c r="O129" s="176"/>
    </row>
    <row r="130" spans="1:15" ht="13.5" x14ac:dyDescent="0.25">
      <c r="A130" s="211"/>
      <c r="B130" s="176"/>
      <c r="C130" s="212"/>
      <c r="D130" s="212"/>
      <c r="E130" s="213"/>
      <c r="F130" s="214"/>
      <c r="G130" s="176"/>
      <c r="H130" s="176"/>
      <c r="I130" s="176"/>
      <c r="J130" s="176"/>
      <c r="K130" s="176"/>
      <c r="L130" s="176"/>
      <c r="M130" s="176"/>
      <c r="N130" s="176"/>
      <c r="O130" s="176"/>
    </row>
    <row r="131" spans="1:15" ht="13.5" x14ac:dyDescent="0.25">
      <c r="A131" s="211"/>
      <c r="B131" s="176"/>
      <c r="C131" s="212"/>
      <c r="D131" s="212"/>
      <c r="E131" s="213"/>
      <c r="F131" s="214"/>
      <c r="G131" s="176"/>
      <c r="H131" s="176"/>
      <c r="I131" s="176"/>
      <c r="J131" s="176"/>
      <c r="K131" s="176"/>
      <c r="L131" s="176"/>
      <c r="M131" s="176"/>
      <c r="N131" s="176"/>
      <c r="O131" s="176"/>
    </row>
    <row r="132" spans="1:15" ht="13.5" x14ac:dyDescent="0.25">
      <c r="A132" s="211"/>
      <c r="B132" s="176"/>
      <c r="C132" s="212"/>
      <c r="D132" s="212"/>
      <c r="E132" s="213"/>
      <c r="F132" s="214"/>
      <c r="G132" s="176"/>
      <c r="H132" s="176"/>
      <c r="I132" s="176"/>
      <c r="J132" s="176"/>
      <c r="K132" s="176"/>
      <c r="L132" s="176"/>
      <c r="M132" s="176"/>
      <c r="N132" s="176"/>
      <c r="O132" s="176"/>
    </row>
    <row r="133" spans="1:15" ht="13.5" x14ac:dyDescent="0.25">
      <c r="A133" s="211"/>
      <c r="B133" s="176"/>
      <c r="C133" s="212"/>
      <c r="D133" s="212"/>
      <c r="E133" s="213"/>
      <c r="F133" s="214"/>
      <c r="G133" s="176"/>
      <c r="H133" s="176"/>
      <c r="I133" s="176"/>
      <c r="J133" s="176"/>
      <c r="K133" s="176"/>
      <c r="L133" s="176"/>
      <c r="M133" s="176"/>
      <c r="N133" s="176"/>
      <c r="O133" s="176"/>
    </row>
    <row r="134" spans="1:15" ht="13.5" x14ac:dyDescent="0.25">
      <c r="A134" s="211"/>
      <c r="B134" s="176"/>
      <c r="C134" s="212"/>
      <c r="D134" s="212"/>
      <c r="E134" s="213"/>
      <c r="F134" s="214"/>
      <c r="G134" s="176"/>
      <c r="H134" s="176"/>
      <c r="I134" s="176"/>
      <c r="J134" s="176"/>
      <c r="K134" s="176"/>
      <c r="L134" s="176"/>
      <c r="M134" s="176"/>
      <c r="N134" s="176"/>
      <c r="O134" s="176"/>
    </row>
    <row r="135" spans="1:15" ht="13.5" x14ac:dyDescent="0.25">
      <c r="A135" s="211"/>
      <c r="B135" s="176"/>
      <c r="C135" s="212"/>
      <c r="D135" s="212"/>
      <c r="E135" s="213"/>
      <c r="F135" s="214"/>
      <c r="G135" s="176"/>
      <c r="H135" s="176"/>
      <c r="I135" s="176"/>
      <c r="J135" s="176"/>
      <c r="K135" s="176"/>
      <c r="L135" s="176"/>
      <c r="M135" s="176"/>
      <c r="N135" s="176"/>
      <c r="O135" s="176"/>
    </row>
    <row r="136" spans="1:15" ht="13.5" x14ac:dyDescent="0.25">
      <c r="A136" s="211"/>
      <c r="B136" s="176"/>
      <c r="C136" s="212"/>
      <c r="D136" s="212"/>
      <c r="E136" s="213"/>
      <c r="F136" s="214"/>
      <c r="G136" s="176"/>
      <c r="H136" s="176"/>
      <c r="I136" s="176"/>
      <c r="J136" s="176"/>
      <c r="K136" s="176"/>
      <c r="L136" s="176"/>
      <c r="M136" s="176"/>
      <c r="N136" s="176"/>
      <c r="O136" s="176"/>
    </row>
    <row r="137" spans="1:15" ht="13.5" x14ac:dyDescent="0.25">
      <c r="A137" s="211"/>
      <c r="B137" s="176"/>
      <c r="C137" s="212"/>
      <c r="D137" s="212"/>
      <c r="E137" s="213"/>
      <c r="F137" s="214"/>
      <c r="G137" s="176"/>
      <c r="H137" s="176"/>
      <c r="I137" s="176"/>
      <c r="J137" s="176"/>
      <c r="K137" s="176"/>
      <c r="L137" s="176"/>
      <c r="M137" s="176"/>
      <c r="N137" s="176"/>
      <c r="O137" s="176"/>
    </row>
    <row r="138" spans="1:15" ht="13.5" x14ac:dyDescent="0.25">
      <c r="A138" s="211"/>
      <c r="B138" s="176"/>
      <c r="C138" s="212"/>
      <c r="D138" s="212"/>
      <c r="E138" s="213"/>
      <c r="F138" s="214"/>
      <c r="G138" s="176"/>
      <c r="H138" s="176"/>
      <c r="I138" s="176"/>
      <c r="J138" s="176"/>
      <c r="K138" s="176"/>
      <c r="L138" s="176"/>
      <c r="M138" s="176"/>
      <c r="N138" s="176"/>
      <c r="O138" s="176"/>
    </row>
    <row r="139" spans="1:15" ht="13.5" x14ac:dyDescent="0.25">
      <c r="A139" s="211"/>
      <c r="B139" s="176"/>
      <c r="C139" s="212"/>
      <c r="D139" s="212"/>
      <c r="E139" s="213"/>
      <c r="F139" s="214"/>
      <c r="G139" s="176"/>
      <c r="H139" s="176"/>
      <c r="I139" s="176"/>
      <c r="J139" s="176"/>
      <c r="K139" s="176"/>
      <c r="L139" s="176"/>
      <c r="M139" s="176"/>
      <c r="N139" s="176"/>
      <c r="O139" s="176"/>
    </row>
    <row r="140" spans="1:15" ht="13.5" x14ac:dyDescent="0.25">
      <c r="A140" s="211"/>
      <c r="B140" s="176"/>
      <c r="C140" s="212"/>
      <c r="D140" s="212"/>
      <c r="E140" s="213"/>
      <c r="F140" s="214"/>
      <c r="G140" s="176"/>
      <c r="H140" s="176"/>
      <c r="I140" s="176"/>
      <c r="J140" s="176"/>
      <c r="K140" s="176"/>
      <c r="L140" s="176"/>
      <c r="M140" s="176"/>
      <c r="N140" s="176"/>
      <c r="O140" s="176"/>
    </row>
    <row r="141" spans="1:15" ht="13.5" x14ac:dyDescent="0.25">
      <c r="A141" s="211"/>
      <c r="B141" s="176"/>
      <c r="C141" s="212"/>
      <c r="D141" s="212"/>
      <c r="E141" s="213"/>
      <c r="F141" s="214"/>
      <c r="G141" s="176"/>
      <c r="H141" s="176"/>
      <c r="I141" s="176"/>
      <c r="J141" s="176"/>
      <c r="K141" s="176"/>
      <c r="L141" s="176"/>
      <c r="M141" s="176"/>
      <c r="N141" s="176"/>
      <c r="O141" s="176"/>
    </row>
    <row r="142" spans="1:15" ht="13.5" x14ac:dyDescent="0.25">
      <c r="A142" s="211"/>
      <c r="B142" s="176"/>
      <c r="C142" s="212"/>
      <c r="D142" s="212"/>
      <c r="E142" s="213"/>
      <c r="F142" s="214"/>
      <c r="G142" s="176"/>
      <c r="H142" s="176"/>
      <c r="I142" s="176"/>
      <c r="J142" s="176"/>
      <c r="K142" s="176"/>
      <c r="L142" s="176"/>
      <c r="M142" s="176"/>
      <c r="N142" s="176"/>
      <c r="O142" s="176"/>
    </row>
    <row r="143" spans="1:15" ht="13.5" x14ac:dyDescent="0.25">
      <c r="A143" s="211"/>
      <c r="B143" s="176"/>
      <c r="C143" s="212"/>
      <c r="D143" s="212"/>
      <c r="E143" s="213"/>
      <c r="F143" s="214"/>
      <c r="G143" s="176"/>
      <c r="H143" s="176"/>
      <c r="I143" s="176"/>
      <c r="J143" s="176"/>
      <c r="K143" s="176"/>
      <c r="L143" s="176"/>
      <c r="M143" s="176"/>
      <c r="N143" s="176"/>
      <c r="O143" s="176"/>
    </row>
    <row r="144" spans="1:15" ht="13.5" x14ac:dyDescent="0.25">
      <c r="A144" s="211"/>
      <c r="B144" s="176"/>
      <c r="C144" s="212"/>
      <c r="D144" s="212"/>
      <c r="E144" s="213"/>
      <c r="F144" s="214"/>
      <c r="G144" s="176"/>
      <c r="H144" s="176"/>
      <c r="I144" s="176"/>
      <c r="J144" s="176"/>
      <c r="K144" s="176"/>
      <c r="L144" s="176"/>
      <c r="M144" s="176"/>
      <c r="N144" s="176"/>
      <c r="O144" s="176"/>
    </row>
    <row r="145" spans="1:15" ht="13.5" x14ac:dyDescent="0.25">
      <c r="A145" s="211"/>
      <c r="B145" s="176"/>
      <c r="C145" s="212"/>
      <c r="D145" s="212"/>
      <c r="E145" s="213"/>
      <c r="F145" s="214"/>
      <c r="G145" s="176"/>
      <c r="H145" s="176"/>
      <c r="I145" s="176"/>
      <c r="J145" s="176"/>
      <c r="K145" s="176"/>
      <c r="L145" s="176"/>
      <c r="M145" s="176"/>
      <c r="N145" s="176"/>
      <c r="O145" s="176"/>
    </row>
    <row r="146" spans="1:15" ht="13.5" x14ac:dyDescent="0.25">
      <c r="A146" s="211"/>
      <c r="B146" s="176"/>
      <c r="C146" s="212"/>
      <c r="D146" s="212"/>
      <c r="E146" s="213"/>
      <c r="F146" s="214"/>
      <c r="G146" s="176"/>
      <c r="H146" s="176"/>
      <c r="I146" s="176"/>
      <c r="J146" s="176"/>
      <c r="K146" s="176"/>
      <c r="L146" s="176"/>
      <c r="M146" s="176"/>
      <c r="N146" s="176"/>
      <c r="O146" s="176"/>
    </row>
    <row r="147" spans="1:15" ht="13.5" x14ac:dyDescent="0.25">
      <c r="A147" s="211"/>
      <c r="B147" s="176"/>
      <c r="C147" s="212"/>
      <c r="D147" s="212"/>
      <c r="E147" s="213"/>
      <c r="F147" s="214"/>
      <c r="G147" s="176"/>
      <c r="H147" s="176"/>
      <c r="I147" s="176"/>
      <c r="J147" s="176"/>
      <c r="K147" s="176"/>
      <c r="L147" s="176"/>
      <c r="M147" s="176"/>
      <c r="N147" s="176"/>
      <c r="O147" s="176"/>
    </row>
    <row r="148" spans="1:15" ht="14.25" thickBot="1" x14ac:dyDescent="0.3">
      <c r="A148" s="211"/>
      <c r="B148" s="176"/>
      <c r="C148" s="212"/>
      <c r="D148" s="212"/>
      <c r="E148" s="213"/>
      <c r="F148" s="214"/>
      <c r="G148" s="176"/>
      <c r="H148" s="176"/>
      <c r="I148" s="176"/>
      <c r="J148" s="176"/>
      <c r="K148" s="176"/>
      <c r="L148" s="176"/>
      <c r="M148" s="176"/>
      <c r="N148" s="176"/>
      <c r="O148" s="176"/>
    </row>
    <row r="149" spans="1:15" ht="13.5" x14ac:dyDescent="0.25">
      <c r="A149" s="217"/>
      <c r="B149" s="218"/>
      <c r="C149" s="219"/>
      <c r="D149" s="219"/>
      <c r="E149" s="220"/>
      <c r="F149" s="221"/>
      <c r="G149" s="218"/>
      <c r="H149" s="218"/>
      <c r="I149" s="218"/>
      <c r="J149" s="218"/>
      <c r="K149" s="218"/>
      <c r="L149" s="218"/>
      <c r="M149" s="216"/>
      <c r="N149" s="216"/>
      <c r="O149" s="216"/>
    </row>
    <row r="150" spans="1:15" ht="25.5" customHeight="1" x14ac:dyDescent="0.25">
      <c r="A150" s="765" t="s">
        <v>0</v>
      </c>
      <c r="B150" s="766"/>
      <c r="C150" s="766"/>
      <c r="D150" s="766"/>
      <c r="E150" s="766"/>
      <c r="F150" s="766"/>
      <c r="G150" s="766"/>
      <c r="H150" s="766"/>
      <c r="I150" s="766"/>
      <c r="J150" s="766"/>
      <c r="K150" s="766"/>
      <c r="L150" s="766"/>
      <c r="M150" s="180"/>
      <c r="N150" s="180"/>
      <c r="O150" s="180"/>
    </row>
    <row r="151" spans="1:15" ht="20.25" customHeight="1" x14ac:dyDescent="0.25">
      <c r="A151" s="767" t="s">
        <v>314</v>
      </c>
      <c r="B151" s="768"/>
      <c r="C151" s="768"/>
      <c r="D151" s="768"/>
      <c r="E151" s="768"/>
      <c r="F151" s="768"/>
      <c r="G151" s="768"/>
      <c r="H151" s="768"/>
      <c r="I151" s="768"/>
      <c r="J151" s="768"/>
      <c r="K151" s="768"/>
      <c r="L151" s="768"/>
      <c r="M151" s="180"/>
      <c r="N151" s="180"/>
      <c r="O151" s="180"/>
    </row>
    <row r="152" spans="1:15" ht="18" customHeight="1" x14ac:dyDescent="0.25">
      <c r="A152" s="769" t="s">
        <v>315</v>
      </c>
      <c r="B152" s="770"/>
      <c r="C152" s="770"/>
      <c r="D152" s="770"/>
      <c r="E152" s="770"/>
      <c r="F152" s="770"/>
      <c r="G152" s="770"/>
      <c r="H152" s="770"/>
      <c r="I152" s="770"/>
      <c r="J152" s="770"/>
      <c r="K152" s="770"/>
      <c r="L152" s="770"/>
      <c r="M152" s="180"/>
      <c r="N152" s="180"/>
      <c r="O152" s="180"/>
    </row>
    <row r="153" spans="1:15" ht="18" customHeight="1" x14ac:dyDescent="0.25">
      <c r="A153" s="769" t="s">
        <v>316</v>
      </c>
      <c r="B153" s="770"/>
      <c r="C153" s="770"/>
      <c r="D153" s="770"/>
      <c r="E153" s="770"/>
      <c r="F153" s="770"/>
      <c r="G153" s="770"/>
      <c r="H153" s="770"/>
      <c r="I153" s="770"/>
      <c r="J153" s="770"/>
      <c r="K153" s="770"/>
      <c r="L153" s="770"/>
      <c r="M153" s="180"/>
      <c r="N153" s="180"/>
      <c r="O153" s="180"/>
    </row>
    <row r="154" spans="1:15" ht="20.25" x14ac:dyDescent="0.25">
      <c r="A154" s="222" t="s">
        <v>1</v>
      </c>
      <c r="B154" s="184"/>
      <c r="C154" s="223"/>
      <c r="D154" s="189"/>
      <c r="E154" s="186"/>
      <c r="F154" s="224"/>
      <c r="G154" s="225"/>
      <c r="H154" s="186"/>
      <c r="I154" s="225"/>
      <c r="J154" s="186"/>
      <c r="K154" s="225"/>
      <c r="L154" s="186"/>
      <c r="M154" s="186"/>
      <c r="N154" s="186"/>
      <c r="O154" s="186"/>
    </row>
    <row r="155" spans="1:15" ht="29.25" customHeight="1" x14ac:dyDescent="0.25">
      <c r="A155" s="771" t="str">
        <f t="shared" ref="A155" si="12">A53</f>
        <v>IMRS - Instituto Multidisciplinar de Reabilitação da Saúde - CASA 49</v>
      </c>
      <c r="B155" s="772"/>
      <c r="C155" s="772"/>
      <c r="D155" s="772"/>
      <c r="E155" s="772"/>
      <c r="F155" s="772"/>
      <c r="G155" s="773">
        <f>F108</f>
        <v>0</v>
      </c>
      <c r="H155" s="773"/>
      <c r="I155" s="773"/>
      <c r="J155" s="773"/>
      <c r="K155" s="773">
        <f>J108</f>
        <v>0</v>
      </c>
      <c r="L155" s="773"/>
      <c r="M155" s="226"/>
      <c r="N155" s="226"/>
      <c r="O155" s="226"/>
    </row>
    <row r="156" spans="1:15" ht="15.75" customHeight="1" x14ac:dyDescent="0.25">
      <c r="A156" s="760" t="s">
        <v>3</v>
      </c>
      <c r="B156" s="761"/>
      <c r="C156" s="223"/>
      <c r="D156" s="185"/>
      <c r="E156" s="186"/>
      <c r="F156" s="225" t="s">
        <v>480</v>
      </c>
      <c r="G156" s="762" t="s">
        <v>461</v>
      </c>
      <c r="H156" s="762"/>
      <c r="I156" s="762" t="str">
        <f t="shared" ref="I156" si="13">I7</f>
        <v>PRAZO DE EXECUÇÃO:</v>
      </c>
      <c r="J156" s="762"/>
      <c r="K156" s="762"/>
      <c r="L156" s="762"/>
      <c r="M156" s="227"/>
      <c r="N156" s="227"/>
      <c r="O156" s="227"/>
    </row>
    <row r="157" spans="1:15" ht="21" thickBot="1" x14ac:dyDescent="0.35">
      <c r="A157" s="228" t="str">
        <f>$A$55</f>
        <v>Rua Padre Feijó, 49 - Canela -Salvador- BA</v>
      </c>
      <c r="B157" s="229"/>
      <c r="C157" s="230"/>
      <c r="D157" s="231"/>
      <c r="E157" s="232"/>
      <c r="F157" s="234">
        <f>$F$55</f>
        <v>360.65</v>
      </c>
      <c r="G157" s="763">
        <f t="shared" ref="G157" si="14">$G$55</f>
        <v>576033.80449061317</v>
      </c>
      <c r="H157" s="763"/>
      <c r="I157" s="647">
        <f>$I$8</f>
        <v>3</v>
      </c>
      <c r="J157" s="647" t="str">
        <f>$J$8</f>
        <v>MÊSES</v>
      </c>
      <c r="K157" s="764"/>
      <c r="L157" s="764"/>
      <c r="M157" s="235"/>
      <c r="N157" s="235"/>
      <c r="O157" s="235"/>
    </row>
    <row r="158" spans="1:15" ht="14.25" thickBot="1" x14ac:dyDescent="0.3">
      <c r="A158" s="236"/>
      <c r="B158" s="237"/>
      <c r="C158" s="238"/>
      <c r="D158" s="238"/>
      <c r="E158" s="239"/>
      <c r="F158" s="240"/>
      <c r="G158" s="237"/>
      <c r="H158" s="237"/>
      <c r="I158" s="237"/>
      <c r="J158" s="237"/>
      <c r="K158" s="237"/>
      <c r="L158" s="237"/>
      <c r="M158" s="237"/>
      <c r="N158" s="237"/>
      <c r="O158" s="237"/>
    </row>
    <row r="159" spans="1:15" ht="13.5" x14ac:dyDescent="0.25">
      <c r="A159" s="217"/>
      <c r="B159" s="218"/>
      <c r="C159" s="219"/>
      <c r="D159" s="219"/>
      <c r="E159" s="220"/>
      <c r="F159" s="221"/>
      <c r="G159" s="218"/>
      <c r="H159" s="218"/>
      <c r="I159" s="218"/>
      <c r="J159" s="218"/>
      <c r="K159" s="218"/>
      <c r="L159" s="218"/>
      <c r="M159" s="176"/>
      <c r="N159" s="176"/>
      <c r="O159" s="176"/>
    </row>
    <row r="160" spans="1:15" ht="13.5" x14ac:dyDescent="0.25">
      <c r="A160" s="211"/>
      <c r="B160" s="176"/>
      <c r="C160" s="212"/>
      <c r="D160" s="212"/>
      <c r="E160" s="213"/>
      <c r="F160" s="214"/>
      <c r="G160" s="176"/>
      <c r="H160" s="176"/>
      <c r="I160" s="176"/>
      <c r="J160" s="176"/>
      <c r="K160" s="176"/>
      <c r="L160" s="176"/>
      <c r="M160" s="176"/>
      <c r="N160" s="176"/>
      <c r="O160" s="176"/>
    </row>
    <row r="161" spans="1:15" ht="13.5" x14ac:dyDescent="0.25">
      <c r="A161" s="211"/>
      <c r="B161" s="176"/>
      <c r="C161" s="212"/>
      <c r="D161" s="212"/>
      <c r="E161" s="213"/>
      <c r="F161" s="214"/>
      <c r="G161" s="176"/>
      <c r="H161" s="176"/>
      <c r="I161" s="176"/>
      <c r="J161" s="176"/>
      <c r="K161" s="176"/>
      <c r="L161" s="176"/>
      <c r="M161" s="176"/>
      <c r="N161" s="176"/>
      <c r="O161" s="176"/>
    </row>
    <row r="162" spans="1:15" ht="13.5" x14ac:dyDescent="0.25">
      <c r="A162" s="211"/>
      <c r="B162" s="176"/>
      <c r="C162" s="212"/>
      <c r="D162" s="212"/>
      <c r="E162" s="213"/>
      <c r="F162" s="214"/>
      <c r="G162" s="176"/>
      <c r="H162" s="176"/>
      <c r="I162" s="176"/>
      <c r="J162" s="176"/>
      <c r="K162" s="176"/>
      <c r="L162" s="176"/>
      <c r="M162" s="176"/>
      <c r="N162" s="176"/>
      <c r="O162" s="176"/>
    </row>
    <row r="163" spans="1:15" ht="13.5" x14ac:dyDescent="0.25">
      <c r="A163" s="211"/>
      <c r="B163" s="176"/>
      <c r="C163" s="212"/>
      <c r="D163" s="212"/>
      <c r="E163" s="213"/>
      <c r="F163" s="214"/>
      <c r="G163" s="176"/>
      <c r="H163" s="176"/>
      <c r="I163" s="176"/>
      <c r="J163" s="176"/>
      <c r="K163" s="176"/>
      <c r="L163" s="176"/>
      <c r="M163" s="176"/>
      <c r="N163" s="176"/>
      <c r="O163" s="176"/>
    </row>
    <row r="164" spans="1:15" ht="13.5" x14ac:dyDescent="0.25">
      <c r="A164" s="211"/>
      <c r="B164" s="176"/>
      <c r="C164" s="212"/>
      <c r="D164" s="212"/>
      <c r="E164" s="213"/>
      <c r="F164" s="214"/>
      <c r="G164" s="176"/>
      <c r="H164" s="176"/>
      <c r="I164" s="176"/>
      <c r="J164" s="176"/>
      <c r="K164" s="176"/>
      <c r="L164" s="176"/>
      <c r="M164" s="176"/>
      <c r="N164" s="176"/>
      <c r="O164" s="176"/>
    </row>
    <row r="165" spans="1:15" ht="13.5" x14ac:dyDescent="0.25">
      <c r="A165" s="211"/>
      <c r="B165" s="176"/>
      <c r="C165" s="212"/>
      <c r="D165" s="212"/>
      <c r="E165" s="213"/>
      <c r="F165" s="214"/>
      <c r="G165" s="176"/>
      <c r="H165" s="176"/>
      <c r="I165" s="176"/>
      <c r="J165" s="176"/>
      <c r="K165" s="176"/>
      <c r="L165" s="176"/>
      <c r="M165" s="176"/>
      <c r="N165" s="176"/>
      <c r="O165" s="176"/>
    </row>
    <row r="166" spans="1:15" ht="13.5" x14ac:dyDescent="0.25">
      <c r="A166" s="211"/>
      <c r="B166" s="176"/>
      <c r="C166" s="212"/>
      <c r="D166" s="212"/>
      <c r="E166" s="213"/>
      <c r="F166" s="214"/>
      <c r="G166" s="176"/>
      <c r="H166" s="176"/>
      <c r="I166" s="176"/>
      <c r="J166" s="176"/>
      <c r="K166" s="176"/>
      <c r="L166" s="176"/>
      <c r="M166" s="176"/>
      <c r="N166" s="176"/>
      <c r="O166" s="176"/>
    </row>
    <row r="167" spans="1:15" ht="13.5" x14ac:dyDescent="0.25">
      <c r="A167" s="211"/>
      <c r="B167" s="176"/>
      <c r="C167" s="212"/>
      <c r="D167" s="212"/>
      <c r="E167" s="213"/>
      <c r="F167" s="214"/>
      <c r="G167" s="176"/>
      <c r="H167" s="176"/>
      <c r="I167" s="176"/>
      <c r="J167" s="176"/>
      <c r="K167" s="176"/>
      <c r="L167" s="176"/>
      <c r="M167" s="176"/>
      <c r="N167" s="176"/>
      <c r="O167" s="176"/>
    </row>
    <row r="168" spans="1:15" ht="13.5" x14ac:dyDescent="0.25">
      <c r="A168" s="211"/>
      <c r="B168" s="176"/>
      <c r="C168" s="212"/>
      <c r="D168" s="212"/>
      <c r="E168" s="213"/>
      <c r="F168" s="214"/>
      <c r="G168" s="176"/>
      <c r="H168" s="176"/>
      <c r="I168" s="176"/>
      <c r="J168" s="176"/>
      <c r="K168" s="176"/>
      <c r="L168" s="176"/>
      <c r="M168" s="176"/>
      <c r="N168" s="176"/>
      <c r="O168" s="176"/>
    </row>
    <row r="169" spans="1:15" ht="13.5" x14ac:dyDescent="0.25">
      <c r="A169" s="211"/>
      <c r="B169" s="176"/>
      <c r="C169" s="212"/>
      <c r="D169" s="212"/>
      <c r="E169" s="213"/>
      <c r="F169" s="214"/>
      <c r="G169" s="176"/>
      <c r="H169" s="176"/>
      <c r="I169" s="176"/>
      <c r="J169" s="176"/>
      <c r="K169" s="176"/>
      <c r="L169" s="176"/>
      <c r="M169" s="176"/>
      <c r="N169" s="176"/>
      <c r="O169" s="176"/>
    </row>
    <row r="170" spans="1:15" ht="13.5" x14ac:dyDescent="0.25">
      <c r="A170" s="211"/>
      <c r="B170" s="176"/>
      <c r="C170" s="212"/>
      <c r="D170" s="212"/>
      <c r="E170" s="213"/>
      <c r="F170" s="214"/>
      <c r="G170" s="176"/>
      <c r="H170" s="176"/>
      <c r="I170" s="176"/>
      <c r="J170" s="176"/>
      <c r="K170" s="176"/>
      <c r="L170" s="176"/>
      <c r="M170" s="176"/>
      <c r="N170" s="176"/>
      <c r="O170" s="176"/>
    </row>
    <row r="171" spans="1:15" ht="13.5" x14ac:dyDescent="0.25">
      <c r="A171" s="211"/>
      <c r="B171" s="176"/>
      <c r="C171" s="212"/>
      <c r="D171" s="212"/>
      <c r="E171" s="213"/>
      <c r="F171" s="214"/>
      <c r="G171" s="176"/>
      <c r="H171" s="176"/>
      <c r="I171" s="176"/>
      <c r="J171" s="176"/>
      <c r="K171" s="176"/>
      <c r="L171" s="176"/>
      <c r="M171" s="176"/>
      <c r="N171" s="176"/>
      <c r="O171" s="176"/>
    </row>
    <row r="172" spans="1:15" ht="13.5" x14ac:dyDescent="0.25">
      <c r="A172" s="211"/>
      <c r="B172" s="176"/>
      <c r="C172" s="212"/>
      <c r="D172" s="212"/>
      <c r="E172" s="213"/>
      <c r="F172" s="214"/>
      <c r="G172" s="176"/>
      <c r="H172" s="176"/>
      <c r="I172" s="176"/>
      <c r="J172" s="176"/>
      <c r="K172" s="176"/>
      <c r="L172" s="176"/>
      <c r="M172" s="176"/>
      <c r="N172" s="176"/>
      <c r="O172" s="176"/>
    </row>
    <row r="173" spans="1:15" ht="13.5" x14ac:dyDescent="0.25">
      <c r="A173" s="211"/>
      <c r="B173" s="176"/>
      <c r="C173" s="212"/>
      <c r="D173" s="212"/>
      <c r="E173" s="213"/>
      <c r="F173" s="214"/>
      <c r="G173" s="176"/>
      <c r="H173" s="176"/>
      <c r="I173" s="176"/>
      <c r="J173" s="176"/>
      <c r="K173" s="176"/>
      <c r="L173" s="176"/>
      <c r="M173" s="176"/>
      <c r="N173" s="176"/>
      <c r="O173" s="176"/>
    </row>
    <row r="174" spans="1:15" ht="13.5" x14ac:dyDescent="0.25">
      <c r="A174" s="211"/>
      <c r="B174" s="176"/>
      <c r="C174" s="212"/>
      <c r="D174" s="212"/>
      <c r="E174" s="213"/>
      <c r="F174" s="214"/>
      <c r="G174" s="176"/>
      <c r="H174" s="176"/>
      <c r="I174" s="176"/>
      <c r="J174" s="176"/>
      <c r="K174" s="176"/>
      <c r="L174" s="176"/>
      <c r="M174" s="176"/>
      <c r="N174" s="176"/>
      <c r="O174" s="176"/>
    </row>
    <row r="175" spans="1:15" ht="13.5" x14ac:dyDescent="0.25">
      <c r="A175" s="211"/>
      <c r="B175" s="176"/>
      <c r="C175" s="212"/>
      <c r="D175" s="212"/>
      <c r="E175" s="213"/>
      <c r="F175" s="214"/>
      <c r="G175" s="176"/>
      <c r="H175" s="176"/>
      <c r="I175" s="176"/>
      <c r="J175" s="176"/>
      <c r="K175" s="176"/>
      <c r="L175" s="176"/>
      <c r="M175" s="176"/>
      <c r="N175" s="176"/>
      <c r="O175" s="176"/>
    </row>
    <row r="176" spans="1:15" ht="13.5" x14ac:dyDescent="0.25">
      <c r="A176" s="211"/>
      <c r="B176" s="176"/>
      <c r="C176" s="212"/>
      <c r="D176" s="212"/>
      <c r="E176" s="213"/>
      <c r="F176" s="214"/>
      <c r="G176" s="176"/>
      <c r="H176" s="176"/>
      <c r="I176" s="176"/>
      <c r="J176" s="176"/>
      <c r="K176" s="176"/>
      <c r="L176" s="176"/>
      <c r="M176" s="176"/>
      <c r="N176" s="176"/>
      <c r="O176" s="176"/>
    </row>
    <row r="177" spans="1:15" ht="13.5" x14ac:dyDescent="0.25">
      <c r="A177" s="211"/>
      <c r="B177" s="176"/>
      <c r="C177" s="212"/>
      <c r="D177" s="212"/>
      <c r="E177" s="213"/>
      <c r="F177" s="214"/>
      <c r="G177" s="176"/>
      <c r="H177" s="176"/>
      <c r="I177" s="176"/>
      <c r="J177" s="176"/>
      <c r="K177" s="176"/>
      <c r="L177" s="176"/>
      <c r="M177" s="176"/>
      <c r="N177" s="176"/>
      <c r="O177" s="176"/>
    </row>
    <row r="178" spans="1:15" ht="13.5" x14ac:dyDescent="0.25">
      <c r="A178" s="211"/>
      <c r="B178" s="176"/>
      <c r="C178" s="212"/>
      <c r="D178" s="212"/>
      <c r="E178" s="213"/>
      <c r="F178" s="214"/>
      <c r="G178" s="176"/>
      <c r="H178" s="176"/>
      <c r="I178" s="176"/>
      <c r="J178" s="176"/>
      <c r="K178" s="176"/>
      <c r="L178" s="176"/>
      <c r="M178" s="176"/>
      <c r="N178" s="176"/>
      <c r="O178" s="176"/>
    </row>
    <row r="179" spans="1:15" ht="13.5" x14ac:dyDescent="0.25">
      <c r="A179" s="211"/>
      <c r="B179" s="176"/>
      <c r="C179" s="212"/>
      <c r="D179" s="212"/>
      <c r="E179" s="213"/>
      <c r="F179" s="214"/>
      <c r="G179" s="176"/>
      <c r="H179" s="176"/>
      <c r="I179" s="176"/>
      <c r="J179" s="176"/>
      <c r="K179" s="176"/>
      <c r="L179" s="176"/>
      <c r="M179" s="176"/>
      <c r="N179" s="176"/>
      <c r="O179" s="176"/>
    </row>
    <row r="180" spans="1:15" ht="13.5" x14ac:dyDescent="0.25">
      <c r="A180" s="211"/>
      <c r="B180" s="176"/>
      <c r="C180" s="212"/>
      <c r="D180" s="212"/>
      <c r="E180" s="213"/>
      <c r="F180" s="214"/>
      <c r="G180" s="176"/>
      <c r="H180" s="176"/>
      <c r="I180" s="176"/>
      <c r="J180" s="176"/>
      <c r="K180" s="176"/>
      <c r="L180" s="176"/>
      <c r="M180" s="176"/>
      <c r="N180" s="176"/>
      <c r="O180" s="176"/>
    </row>
    <row r="181" spans="1:15" ht="13.5" x14ac:dyDescent="0.25">
      <c r="A181" s="211"/>
      <c r="B181" s="176"/>
      <c r="C181" s="212"/>
      <c r="D181" s="212"/>
      <c r="E181" s="213"/>
      <c r="F181" s="214"/>
      <c r="G181" s="176"/>
      <c r="H181" s="176"/>
      <c r="I181" s="176"/>
      <c r="J181" s="176"/>
      <c r="K181" s="176"/>
      <c r="L181" s="176"/>
      <c r="M181" s="176"/>
      <c r="N181" s="176"/>
      <c r="O181" s="176"/>
    </row>
    <row r="182" spans="1:15" ht="13.5" x14ac:dyDescent="0.25">
      <c r="A182" s="211"/>
      <c r="B182" s="176"/>
      <c r="C182" s="212"/>
      <c r="D182" s="212"/>
      <c r="E182" s="213"/>
      <c r="F182" s="214"/>
      <c r="G182" s="176"/>
      <c r="H182" s="176"/>
      <c r="I182" s="176"/>
      <c r="J182" s="176"/>
      <c r="K182" s="176"/>
      <c r="L182" s="176"/>
      <c r="M182" s="176"/>
      <c r="N182" s="176"/>
      <c r="O182" s="176"/>
    </row>
    <row r="183" spans="1:15" ht="13.5" x14ac:dyDescent="0.25">
      <c r="A183" s="211"/>
      <c r="B183" s="176"/>
      <c r="C183" s="212"/>
      <c r="D183" s="212"/>
      <c r="E183" s="213"/>
      <c r="F183" s="214"/>
      <c r="G183" s="176"/>
      <c r="H183" s="176"/>
      <c r="I183" s="176"/>
      <c r="J183" s="176"/>
      <c r="K183" s="176"/>
      <c r="L183" s="176"/>
      <c r="M183" s="176"/>
      <c r="N183" s="176"/>
      <c r="O183" s="176"/>
    </row>
    <row r="184" spans="1:15" ht="13.5" x14ac:dyDescent="0.25">
      <c r="A184" s="211"/>
      <c r="B184" s="176"/>
      <c r="C184" s="212"/>
      <c r="D184" s="212"/>
      <c r="E184" s="213"/>
      <c r="F184" s="214"/>
      <c r="G184" s="176"/>
      <c r="H184" s="176"/>
      <c r="I184" s="176"/>
      <c r="J184" s="176"/>
      <c r="K184" s="176"/>
      <c r="L184" s="176"/>
      <c r="M184" s="176"/>
      <c r="N184" s="176"/>
      <c r="O184" s="176"/>
    </row>
    <row r="185" spans="1:15" ht="13.5" x14ac:dyDescent="0.25">
      <c r="A185" s="211"/>
      <c r="B185" s="176"/>
      <c r="C185" s="212"/>
      <c r="D185" s="212"/>
      <c r="E185" s="213"/>
      <c r="F185" s="214"/>
      <c r="G185" s="176"/>
      <c r="H185" s="176"/>
      <c r="I185" s="176"/>
      <c r="J185" s="176"/>
      <c r="K185" s="176"/>
      <c r="L185" s="176"/>
      <c r="M185" s="176"/>
      <c r="N185" s="176"/>
      <c r="O185" s="176"/>
    </row>
    <row r="186" spans="1:15" ht="13.5" x14ac:dyDescent="0.25">
      <c r="A186" s="211"/>
      <c r="B186" s="176"/>
      <c r="C186" s="212"/>
      <c r="D186" s="212"/>
      <c r="E186" s="213"/>
      <c r="F186" s="214"/>
      <c r="G186" s="176"/>
      <c r="H186" s="176"/>
      <c r="I186" s="176"/>
      <c r="J186" s="176"/>
      <c r="K186" s="176"/>
      <c r="L186" s="176"/>
      <c r="M186" s="176"/>
      <c r="N186" s="176"/>
      <c r="O186" s="176"/>
    </row>
    <row r="187" spans="1:15" ht="13.5" x14ac:dyDescent="0.25">
      <c r="A187" s="211"/>
      <c r="B187" s="176"/>
      <c r="C187" s="212"/>
      <c r="D187" s="212"/>
      <c r="E187" s="213"/>
      <c r="F187" s="214"/>
      <c r="G187" s="176"/>
      <c r="H187" s="176"/>
      <c r="I187" s="176"/>
      <c r="J187" s="176"/>
      <c r="K187" s="176"/>
      <c r="L187" s="176"/>
      <c r="M187" s="176"/>
      <c r="N187" s="176"/>
      <c r="O187" s="176"/>
    </row>
    <row r="188" spans="1:15" ht="13.5" x14ac:dyDescent="0.25">
      <c r="A188" s="211"/>
      <c r="B188" s="176"/>
      <c r="C188" s="212"/>
      <c r="D188" s="212"/>
      <c r="E188" s="213"/>
      <c r="F188" s="214"/>
      <c r="G188" s="176"/>
      <c r="H188" s="176"/>
      <c r="I188" s="176"/>
      <c r="J188" s="176"/>
      <c r="K188" s="176"/>
      <c r="L188" s="176"/>
      <c r="M188" s="176"/>
      <c r="N188" s="176"/>
      <c r="O188" s="176"/>
    </row>
    <row r="189" spans="1:15" ht="13.5" x14ac:dyDescent="0.25">
      <c r="A189" s="211"/>
      <c r="B189" s="176"/>
      <c r="C189" s="212"/>
      <c r="D189" s="212"/>
      <c r="E189" s="213"/>
      <c r="F189" s="214"/>
      <c r="G189" s="176"/>
      <c r="H189" s="176"/>
      <c r="I189" s="176"/>
      <c r="J189" s="176"/>
      <c r="K189" s="176"/>
      <c r="L189" s="176"/>
      <c r="M189" s="176"/>
      <c r="N189" s="176"/>
      <c r="O189" s="176"/>
    </row>
    <row r="190" spans="1:15" ht="13.5" x14ac:dyDescent="0.25">
      <c r="A190" s="211"/>
      <c r="B190" s="176"/>
      <c r="C190" s="212"/>
      <c r="D190" s="212"/>
      <c r="E190" s="213"/>
      <c r="F190" s="214"/>
      <c r="G190" s="176"/>
      <c r="H190" s="176"/>
      <c r="I190" s="176"/>
      <c r="J190" s="176"/>
      <c r="K190" s="176"/>
      <c r="L190" s="176"/>
      <c r="M190" s="176"/>
      <c r="N190" s="176"/>
      <c r="O190" s="176"/>
    </row>
    <row r="191" spans="1:15" ht="13.5" x14ac:dyDescent="0.25">
      <c r="A191" s="211"/>
      <c r="B191" s="176"/>
      <c r="C191" s="212"/>
      <c r="D191" s="212"/>
      <c r="E191" s="213"/>
      <c r="F191" s="214"/>
      <c r="G191" s="176"/>
      <c r="H191" s="176"/>
      <c r="I191" s="176"/>
      <c r="J191" s="176"/>
      <c r="K191" s="176"/>
      <c r="L191" s="176"/>
      <c r="M191" s="176"/>
      <c r="N191" s="176"/>
      <c r="O191" s="176"/>
    </row>
    <row r="192" spans="1:15" ht="13.5" x14ac:dyDescent="0.25">
      <c r="A192" s="211"/>
      <c r="B192" s="176"/>
      <c r="C192" s="212"/>
      <c r="D192" s="212"/>
      <c r="E192" s="213"/>
      <c r="F192" s="214"/>
      <c r="G192" s="176"/>
      <c r="H192" s="176"/>
      <c r="I192" s="176"/>
      <c r="J192" s="176"/>
      <c r="K192" s="176"/>
      <c r="L192" s="176"/>
      <c r="M192" s="176"/>
      <c r="N192" s="176"/>
      <c r="O192" s="176"/>
    </row>
    <row r="193" spans="1:15" ht="13.5" x14ac:dyDescent="0.25">
      <c r="A193" s="211"/>
      <c r="B193" s="176"/>
      <c r="C193" s="212"/>
      <c r="D193" s="212"/>
      <c r="E193" s="213"/>
      <c r="F193" s="214"/>
      <c r="G193" s="176"/>
      <c r="H193" s="176"/>
      <c r="I193" s="176"/>
      <c r="J193" s="176"/>
      <c r="K193" s="176"/>
      <c r="L193" s="176"/>
      <c r="M193" s="176"/>
      <c r="N193" s="176"/>
      <c r="O193" s="176"/>
    </row>
    <row r="194" spans="1:15" ht="13.5" x14ac:dyDescent="0.25">
      <c r="A194" s="211"/>
      <c r="B194" s="176"/>
      <c r="C194" s="212"/>
      <c r="D194" s="212"/>
      <c r="E194" s="213"/>
      <c r="F194" s="214"/>
      <c r="G194" s="176"/>
      <c r="H194" s="176"/>
      <c r="I194" s="176"/>
      <c r="J194" s="176"/>
      <c r="K194" s="176"/>
      <c r="L194" s="176"/>
      <c r="M194" s="176"/>
      <c r="N194" s="176"/>
      <c r="O194" s="176"/>
    </row>
    <row r="195" spans="1:15" ht="13.5" x14ac:dyDescent="0.25">
      <c r="A195" s="211"/>
      <c r="B195" s="176"/>
      <c r="C195" s="212"/>
      <c r="D195" s="212"/>
      <c r="E195" s="213"/>
      <c r="F195" s="214"/>
      <c r="G195" s="176"/>
      <c r="H195" s="176"/>
      <c r="I195" s="176"/>
      <c r="J195" s="176"/>
      <c r="K195" s="176"/>
      <c r="L195" s="176"/>
      <c r="M195" s="176"/>
      <c r="N195" s="176"/>
      <c r="O195" s="176"/>
    </row>
    <row r="196" spans="1:15" ht="13.5" x14ac:dyDescent="0.25">
      <c r="A196" s="211"/>
      <c r="B196" s="176"/>
      <c r="C196" s="212"/>
      <c r="D196" s="212"/>
      <c r="E196" s="213"/>
      <c r="F196" s="214"/>
      <c r="G196" s="176"/>
      <c r="H196" s="176"/>
      <c r="I196" s="176"/>
      <c r="J196" s="176"/>
      <c r="K196" s="176"/>
      <c r="L196" s="176"/>
      <c r="M196" s="176"/>
      <c r="N196" s="176"/>
      <c r="O196" s="176"/>
    </row>
    <row r="197" spans="1:15" ht="13.5" x14ac:dyDescent="0.25">
      <c r="A197" s="211"/>
      <c r="B197" s="176"/>
      <c r="C197" s="212"/>
      <c r="D197" s="212"/>
      <c r="E197" s="213"/>
      <c r="F197" s="214"/>
      <c r="G197" s="176"/>
      <c r="H197" s="176"/>
      <c r="I197" s="176"/>
      <c r="J197" s="176"/>
      <c r="K197" s="176"/>
      <c r="L197" s="176"/>
      <c r="M197" s="176"/>
      <c r="N197" s="176"/>
      <c r="O197" s="176"/>
    </row>
    <row r="198" spans="1:15" ht="13.5" x14ac:dyDescent="0.25">
      <c r="A198" s="211"/>
      <c r="B198" s="176"/>
      <c r="C198" s="212"/>
      <c r="D198" s="212"/>
      <c r="E198" s="213"/>
      <c r="F198" s="214"/>
      <c r="G198" s="176"/>
      <c r="H198" s="176"/>
      <c r="I198" s="176"/>
      <c r="J198" s="176"/>
      <c r="K198" s="176"/>
      <c r="L198" s="176"/>
      <c r="M198" s="176"/>
      <c r="N198" s="176"/>
      <c r="O198" s="176"/>
    </row>
    <row r="199" spans="1:15" ht="13.5" x14ac:dyDescent="0.25">
      <c r="A199" s="211"/>
      <c r="B199" s="176"/>
      <c r="C199" s="212"/>
      <c r="D199" s="212"/>
      <c r="E199" s="213"/>
      <c r="F199" s="214"/>
      <c r="G199" s="176"/>
      <c r="H199" s="176"/>
      <c r="I199" s="176"/>
      <c r="J199" s="176"/>
      <c r="K199" s="176"/>
      <c r="L199" s="176"/>
      <c r="M199" s="176"/>
      <c r="N199" s="176"/>
      <c r="O199" s="176"/>
    </row>
  </sheetData>
  <mergeCells count="74">
    <mergeCell ref="A54:B54"/>
    <mergeCell ref="G54:H54"/>
    <mergeCell ref="I54:J54"/>
    <mergeCell ref="K54:L54"/>
    <mergeCell ref="G55:H55"/>
    <mergeCell ref="K55:L55"/>
    <mergeCell ref="A51:L51"/>
    <mergeCell ref="A53:F53"/>
    <mergeCell ref="G53:H53"/>
    <mergeCell ref="I53:J53"/>
    <mergeCell ref="K53:L53"/>
    <mergeCell ref="A50:L50"/>
    <mergeCell ref="F30:F31"/>
    <mergeCell ref="G30:H30"/>
    <mergeCell ref="I30:J30"/>
    <mergeCell ref="K30:L30"/>
    <mergeCell ref="A48:L48"/>
    <mergeCell ref="A49:L49"/>
    <mergeCell ref="K10:L10"/>
    <mergeCell ref="P11:Q11"/>
    <mergeCell ref="A30:A31"/>
    <mergeCell ref="B30:B31"/>
    <mergeCell ref="C30:C31"/>
    <mergeCell ref="D30:D31"/>
    <mergeCell ref="E30:E31"/>
    <mergeCell ref="S6:T6"/>
    <mergeCell ref="A7:D7"/>
    <mergeCell ref="G7:H7"/>
    <mergeCell ref="I7:J7"/>
    <mergeCell ref="N6:O6"/>
    <mergeCell ref="A6:E6"/>
    <mergeCell ref="A4:L4"/>
    <mergeCell ref="A3:L3"/>
    <mergeCell ref="A2:L2"/>
    <mergeCell ref="A1:L1"/>
    <mergeCell ref="A99:L99"/>
    <mergeCell ref="A8:E8"/>
    <mergeCell ref="G8:H8"/>
    <mergeCell ref="A9:L9"/>
    <mergeCell ref="A10:A11"/>
    <mergeCell ref="B10:B11"/>
    <mergeCell ref="C10:C11"/>
    <mergeCell ref="D10:D11"/>
    <mergeCell ref="E10:E11"/>
    <mergeCell ref="F10:F11"/>
    <mergeCell ref="G10:H10"/>
    <mergeCell ref="I10:J10"/>
    <mergeCell ref="A100:L100"/>
    <mergeCell ref="A101:L101"/>
    <mergeCell ref="A102:L102"/>
    <mergeCell ref="A104:F104"/>
    <mergeCell ref="G104:H104"/>
    <mergeCell ref="I104:J104"/>
    <mergeCell ref="K104:L104"/>
    <mergeCell ref="A105:B105"/>
    <mergeCell ref="G105:H105"/>
    <mergeCell ref="I105:J105"/>
    <mergeCell ref="K105:L105"/>
    <mergeCell ref="G106:H106"/>
    <mergeCell ref="K106:L106"/>
    <mergeCell ref="A150:L150"/>
    <mergeCell ref="A151:L151"/>
    <mergeCell ref="A152:L152"/>
    <mergeCell ref="A153:L153"/>
    <mergeCell ref="A155:F155"/>
    <mergeCell ref="G155:H155"/>
    <mergeCell ref="I155:J155"/>
    <mergeCell ref="K155:L155"/>
    <mergeCell ref="A156:B156"/>
    <mergeCell ref="G156:H156"/>
    <mergeCell ref="I156:J156"/>
    <mergeCell ref="K156:L156"/>
    <mergeCell ref="G157:H157"/>
    <mergeCell ref="K157:L157"/>
  </mergeCells>
  <conditionalFormatting sqref="G8:H8">
    <cfRule type="cellIs" dxfId="3" priority="1" stopIfTrue="1" operator="notEqual">
      <formula>$F$36</formula>
    </cfRule>
  </conditionalFormatting>
  <printOptions horizontalCentered="1"/>
  <pageMargins left="0.39370078740157483" right="0.39370078740157483" top="0.59055118110236227" bottom="0.98425196850393704" header="0.51181102362204722" footer="0.51181102362204722"/>
  <pageSetup paperSize="8" fitToHeight="0" orientation="landscape" r:id="rId1"/>
  <headerFooter alignWithMargins="0"/>
  <ignoredErrors>
    <ignoredError sqref="N38" evalError="1"/>
    <ignoredError sqref="G28:L29 D36 G31:L36 G30:H30 L30 J30 J37:K37" formula="1"/>
    <ignoredError sqref="A53:L53 K54:L54 A156:L156 A105:L105 A54:H54 A55:H55 I54:J54 I55:J55 G104:L104 G155:L155 B106:L106 B157:L157"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1"/>
  <sheetViews>
    <sheetView view="pageBreakPreview" zoomScaleNormal="100" zoomScaleSheetLayoutView="100" workbookViewId="0">
      <selection activeCell="S22" sqref="S22"/>
    </sheetView>
  </sheetViews>
  <sheetFormatPr defaultRowHeight="12.75" x14ac:dyDescent="0.2"/>
  <cols>
    <col min="1" max="1" width="9.140625" style="38"/>
    <col min="2" max="2" width="2.5703125" style="38" customWidth="1"/>
    <col min="3" max="4" width="9.140625" style="38"/>
    <col min="5" max="6" width="5.42578125" style="38" customWidth="1"/>
    <col min="7" max="7" width="4.5703125" style="38" customWidth="1"/>
    <col min="8" max="8" width="4.7109375" style="38" customWidth="1"/>
    <col min="9" max="9" width="10.7109375" style="38" customWidth="1"/>
    <col min="10" max="10" width="10" style="38" customWidth="1"/>
    <col min="11" max="11" width="14.5703125" style="38" customWidth="1"/>
    <col min="12" max="12" width="10" style="38" customWidth="1"/>
    <col min="13" max="13" width="13.42578125" style="38" customWidth="1"/>
    <col min="14" max="257" width="9.140625" style="38"/>
    <col min="258" max="258" width="2.5703125" style="38" customWidth="1"/>
    <col min="259" max="260" width="9.140625" style="38"/>
    <col min="261" max="262" width="5.42578125" style="38" customWidth="1"/>
    <col min="263" max="263" width="4.5703125" style="38" customWidth="1"/>
    <col min="264" max="264" width="4.7109375" style="38" customWidth="1"/>
    <col min="265" max="265" width="10.7109375" style="38" customWidth="1"/>
    <col min="266" max="266" width="10" style="38" customWidth="1"/>
    <col min="267" max="267" width="14.5703125" style="38" customWidth="1"/>
    <col min="268" max="268" width="10" style="38" customWidth="1"/>
    <col min="269" max="269" width="13.42578125" style="38" customWidth="1"/>
    <col min="270" max="513" width="9.140625" style="38"/>
    <col min="514" max="514" width="2.5703125" style="38" customWidth="1"/>
    <col min="515" max="516" width="9.140625" style="38"/>
    <col min="517" max="518" width="5.42578125" style="38" customWidth="1"/>
    <col min="519" max="519" width="4.5703125" style="38" customWidth="1"/>
    <col min="520" max="520" width="4.7109375" style="38" customWidth="1"/>
    <col min="521" max="521" width="10.7109375" style="38" customWidth="1"/>
    <col min="522" max="522" width="10" style="38" customWidth="1"/>
    <col min="523" max="523" width="14.5703125" style="38" customWidth="1"/>
    <col min="524" max="524" width="10" style="38" customWidth="1"/>
    <col min="525" max="525" width="13.42578125" style="38" customWidth="1"/>
    <col min="526" max="769" width="9.140625" style="38"/>
    <col min="770" max="770" width="2.5703125" style="38" customWidth="1"/>
    <col min="771" max="772" width="9.140625" style="38"/>
    <col min="773" max="774" width="5.42578125" style="38" customWidth="1"/>
    <col min="775" max="775" width="4.5703125" style="38" customWidth="1"/>
    <col min="776" max="776" width="4.7109375" style="38" customWidth="1"/>
    <col min="777" max="777" width="10.7109375" style="38" customWidth="1"/>
    <col min="778" max="778" width="10" style="38" customWidth="1"/>
    <col min="779" max="779" width="14.5703125" style="38" customWidth="1"/>
    <col min="780" max="780" width="10" style="38" customWidth="1"/>
    <col min="781" max="781" width="13.42578125" style="38" customWidth="1"/>
    <col min="782" max="1025" width="9.140625" style="38"/>
    <col min="1026" max="1026" width="2.5703125" style="38" customWidth="1"/>
    <col min="1027" max="1028" width="9.140625" style="38"/>
    <col min="1029" max="1030" width="5.42578125" style="38" customWidth="1"/>
    <col min="1031" max="1031" width="4.5703125" style="38" customWidth="1"/>
    <col min="1032" max="1032" width="4.7109375" style="38" customWidth="1"/>
    <col min="1033" max="1033" width="10.7109375" style="38" customWidth="1"/>
    <col min="1034" max="1034" width="10" style="38" customWidth="1"/>
    <col min="1035" max="1035" width="14.5703125" style="38" customWidth="1"/>
    <col min="1036" max="1036" width="10" style="38" customWidth="1"/>
    <col min="1037" max="1037" width="13.42578125" style="38" customWidth="1"/>
    <col min="1038" max="1281" width="9.140625" style="38"/>
    <col min="1282" max="1282" width="2.5703125" style="38" customWidth="1"/>
    <col min="1283" max="1284" width="9.140625" style="38"/>
    <col min="1285" max="1286" width="5.42578125" style="38" customWidth="1"/>
    <col min="1287" max="1287" width="4.5703125" style="38" customWidth="1"/>
    <col min="1288" max="1288" width="4.7109375" style="38" customWidth="1"/>
    <col min="1289" max="1289" width="10.7109375" style="38" customWidth="1"/>
    <col min="1290" max="1290" width="10" style="38" customWidth="1"/>
    <col min="1291" max="1291" width="14.5703125" style="38" customWidth="1"/>
    <col min="1292" max="1292" width="10" style="38" customWidth="1"/>
    <col min="1293" max="1293" width="13.42578125" style="38" customWidth="1"/>
    <col min="1294" max="1537" width="9.140625" style="38"/>
    <col min="1538" max="1538" width="2.5703125" style="38" customWidth="1"/>
    <col min="1539" max="1540" width="9.140625" style="38"/>
    <col min="1541" max="1542" width="5.42578125" style="38" customWidth="1"/>
    <col min="1543" max="1543" width="4.5703125" style="38" customWidth="1"/>
    <col min="1544" max="1544" width="4.7109375" style="38" customWidth="1"/>
    <col min="1545" max="1545" width="10.7109375" style="38" customWidth="1"/>
    <col min="1546" max="1546" width="10" style="38" customWidth="1"/>
    <col min="1547" max="1547" width="14.5703125" style="38" customWidth="1"/>
    <col min="1548" max="1548" width="10" style="38" customWidth="1"/>
    <col min="1549" max="1549" width="13.42578125" style="38" customWidth="1"/>
    <col min="1550" max="1793" width="9.140625" style="38"/>
    <col min="1794" max="1794" width="2.5703125" style="38" customWidth="1"/>
    <col min="1795" max="1796" width="9.140625" style="38"/>
    <col min="1797" max="1798" width="5.42578125" style="38" customWidth="1"/>
    <col min="1799" max="1799" width="4.5703125" style="38" customWidth="1"/>
    <col min="1800" max="1800" width="4.7109375" style="38" customWidth="1"/>
    <col min="1801" max="1801" width="10.7109375" style="38" customWidth="1"/>
    <col min="1802" max="1802" width="10" style="38" customWidth="1"/>
    <col min="1803" max="1803" width="14.5703125" style="38" customWidth="1"/>
    <col min="1804" max="1804" width="10" style="38" customWidth="1"/>
    <col min="1805" max="1805" width="13.42578125" style="38" customWidth="1"/>
    <col min="1806" max="2049" width="9.140625" style="38"/>
    <col min="2050" max="2050" width="2.5703125" style="38" customWidth="1"/>
    <col min="2051" max="2052" width="9.140625" style="38"/>
    <col min="2053" max="2054" width="5.42578125" style="38" customWidth="1"/>
    <col min="2055" max="2055" width="4.5703125" style="38" customWidth="1"/>
    <col min="2056" max="2056" width="4.7109375" style="38" customWidth="1"/>
    <col min="2057" max="2057" width="10.7109375" style="38" customWidth="1"/>
    <col min="2058" max="2058" width="10" style="38" customWidth="1"/>
    <col min="2059" max="2059" width="14.5703125" style="38" customWidth="1"/>
    <col min="2060" max="2060" width="10" style="38" customWidth="1"/>
    <col min="2061" max="2061" width="13.42578125" style="38" customWidth="1"/>
    <col min="2062" max="2305" width="9.140625" style="38"/>
    <col min="2306" max="2306" width="2.5703125" style="38" customWidth="1"/>
    <col min="2307" max="2308" width="9.140625" style="38"/>
    <col min="2309" max="2310" width="5.42578125" style="38" customWidth="1"/>
    <col min="2311" max="2311" width="4.5703125" style="38" customWidth="1"/>
    <col min="2312" max="2312" width="4.7109375" style="38" customWidth="1"/>
    <col min="2313" max="2313" width="10.7109375" style="38" customWidth="1"/>
    <col min="2314" max="2314" width="10" style="38" customWidth="1"/>
    <col min="2315" max="2315" width="14.5703125" style="38" customWidth="1"/>
    <col min="2316" max="2316" width="10" style="38" customWidth="1"/>
    <col min="2317" max="2317" width="13.42578125" style="38" customWidth="1"/>
    <col min="2318" max="2561" width="9.140625" style="38"/>
    <col min="2562" max="2562" width="2.5703125" style="38" customWidth="1"/>
    <col min="2563" max="2564" width="9.140625" style="38"/>
    <col min="2565" max="2566" width="5.42578125" style="38" customWidth="1"/>
    <col min="2567" max="2567" width="4.5703125" style="38" customWidth="1"/>
    <col min="2568" max="2568" width="4.7109375" style="38" customWidth="1"/>
    <col min="2569" max="2569" width="10.7109375" style="38" customWidth="1"/>
    <col min="2570" max="2570" width="10" style="38" customWidth="1"/>
    <col min="2571" max="2571" width="14.5703125" style="38" customWidth="1"/>
    <col min="2572" max="2572" width="10" style="38" customWidth="1"/>
    <col min="2573" max="2573" width="13.42578125" style="38" customWidth="1"/>
    <col min="2574" max="2817" width="9.140625" style="38"/>
    <col min="2818" max="2818" width="2.5703125" style="38" customWidth="1"/>
    <col min="2819" max="2820" width="9.140625" style="38"/>
    <col min="2821" max="2822" width="5.42578125" style="38" customWidth="1"/>
    <col min="2823" max="2823" width="4.5703125" style="38" customWidth="1"/>
    <col min="2824" max="2824" width="4.7109375" style="38" customWidth="1"/>
    <col min="2825" max="2825" width="10.7109375" style="38" customWidth="1"/>
    <col min="2826" max="2826" width="10" style="38" customWidth="1"/>
    <col min="2827" max="2827" width="14.5703125" style="38" customWidth="1"/>
    <col min="2828" max="2828" width="10" style="38" customWidth="1"/>
    <col min="2829" max="2829" width="13.42578125" style="38" customWidth="1"/>
    <col min="2830" max="3073" width="9.140625" style="38"/>
    <col min="3074" max="3074" width="2.5703125" style="38" customWidth="1"/>
    <col min="3075" max="3076" width="9.140625" style="38"/>
    <col min="3077" max="3078" width="5.42578125" style="38" customWidth="1"/>
    <col min="3079" max="3079" width="4.5703125" style="38" customWidth="1"/>
    <col min="3080" max="3080" width="4.7109375" style="38" customWidth="1"/>
    <col min="3081" max="3081" width="10.7109375" style="38" customWidth="1"/>
    <col min="3082" max="3082" width="10" style="38" customWidth="1"/>
    <col min="3083" max="3083" width="14.5703125" style="38" customWidth="1"/>
    <col min="3084" max="3084" width="10" style="38" customWidth="1"/>
    <col min="3085" max="3085" width="13.42578125" style="38" customWidth="1"/>
    <col min="3086" max="3329" width="9.140625" style="38"/>
    <col min="3330" max="3330" width="2.5703125" style="38" customWidth="1"/>
    <col min="3331" max="3332" width="9.140625" style="38"/>
    <col min="3333" max="3334" width="5.42578125" style="38" customWidth="1"/>
    <col min="3335" max="3335" width="4.5703125" style="38" customWidth="1"/>
    <col min="3336" max="3336" width="4.7109375" style="38" customWidth="1"/>
    <col min="3337" max="3337" width="10.7109375" style="38" customWidth="1"/>
    <col min="3338" max="3338" width="10" style="38" customWidth="1"/>
    <col min="3339" max="3339" width="14.5703125" style="38" customWidth="1"/>
    <col min="3340" max="3340" width="10" style="38" customWidth="1"/>
    <col min="3341" max="3341" width="13.42578125" style="38" customWidth="1"/>
    <col min="3342" max="3585" width="9.140625" style="38"/>
    <col min="3586" max="3586" width="2.5703125" style="38" customWidth="1"/>
    <col min="3587" max="3588" width="9.140625" style="38"/>
    <col min="3589" max="3590" width="5.42578125" style="38" customWidth="1"/>
    <col min="3591" max="3591" width="4.5703125" style="38" customWidth="1"/>
    <col min="3592" max="3592" width="4.7109375" style="38" customWidth="1"/>
    <col min="3593" max="3593" width="10.7109375" style="38" customWidth="1"/>
    <col min="3594" max="3594" width="10" style="38" customWidth="1"/>
    <col min="3595" max="3595" width="14.5703125" style="38" customWidth="1"/>
    <col min="3596" max="3596" width="10" style="38" customWidth="1"/>
    <col min="3597" max="3597" width="13.42578125" style="38" customWidth="1"/>
    <col min="3598" max="3841" width="9.140625" style="38"/>
    <col min="3842" max="3842" width="2.5703125" style="38" customWidth="1"/>
    <col min="3843" max="3844" width="9.140625" style="38"/>
    <col min="3845" max="3846" width="5.42578125" style="38" customWidth="1"/>
    <col min="3847" max="3847" width="4.5703125" style="38" customWidth="1"/>
    <col min="3848" max="3848" width="4.7109375" style="38" customWidth="1"/>
    <col min="3849" max="3849" width="10.7109375" style="38" customWidth="1"/>
    <col min="3850" max="3850" width="10" style="38" customWidth="1"/>
    <col min="3851" max="3851" width="14.5703125" style="38" customWidth="1"/>
    <col min="3852" max="3852" width="10" style="38" customWidth="1"/>
    <col min="3853" max="3853" width="13.42578125" style="38" customWidth="1"/>
    <col min="3854" max="4097" width="9.140625" style="38"/>
    <col min="4098" max="4098" width="2.5703125" style="38" customWidth="1"/>
    <col min="4099" max="4100" width="9.140625" style="38"/>
    <col min="4101" max="4102" width="5.42578125" style="38" customWidth="1"/>
    <col min="4103" max="4103" width="4.5703125" style="38" customWidth="1"/>
    <col min="4104" max="4104" width="4.7109375" style="38" customWidth="1"/>
    <col min="4105" max="4105" width="10.7109375" style="38" customWidth="1"/>
    <col min="4106" max="4106" width="10" style="38" customWidth="1"/>
    <col min="4107" max="4107" width="14.5703125" style="38" customWidth="1"/>
    <col min="4108" max="4108" width="10" style="38" customWidth="1"/>
    <col min="4109" max="4109" width="13.42578125" style="38" customWidth="1"/>
    <col min="4110" max="4353" width="9.140625" style="38"/>
    <col min="4354" max="4354" width="2.5703125" style="38" customWidth="1"/>
    <col min="4355" max="4356" width="9.140625" style="38"/>
    <col min="4357" max="4358" width="5.42578125" style="38" customWidth="1"/>
    <col min="4359" max="4359" width="4.5703125" style="38" customWidth="1"/>
    <col min="4360" max="4360" width="4.7109375" style="38" customWidth="1"/>
    <col min="4361" max="4361" width="10.7109375" style="38" customWidth="1"/>
    <col min="4362" max="4362" width="10" style="38" customWidth="1"/>
    <col min="4363" max="4363" width="14.5703125" style="38" customWidth="1"/>
    <col min="4364" max="4364" width="10" style="38" customWidth="1"/>
    <col min="4365" max="4365" width="13.42578125" style="38" customWidth="1"/>
    <col min="4366" max="4609" width="9.140625" style="38"/>
    <col min="4610" max="4610" width="2.5703125" style="38" customWidth="1"/>
    <col min="4611" max="4612" width="9.140625" style="38"/>
    <col min="4613" max="4614" width="5.42578125" style="38" customWidth="1"/>
    <col min="4615" max="4615" width="4.5703125" style="38" customWidth="1"/>
    <col min="4616" max="4616" width="4.7109375" style="38" customWidth="1"/>
    <col min="4617" max="4617" width="10.7109375" style="38" customWidth="1"/>
    <col min="4618" max="4618" width="10" style="38" customWidth="1"/>
    <col min="4619" max="4619" width="14.5703125" style="38" customWidth="1"/>
    <col min="4620" max="4620" width="10" style="38" customWidth="1"/>
    <col min="4621" max="4621" width="13.42578125" style="38" customWidth="1"/>
    <col min="4622" max="4865" width="9.140625" style="38"/>
    <col min="4866" max="4866" width="2.5703125" style="38" customWidth="1"/>
    <col min="4867" max="4868" width="9.140625" style="38"/>
    <col min="4869" max="4870" width="5.42578125" style="38" customWidth="1"/>
    <col min="4871" max="4871" width="4.5703125" style="38" customWidth="1"/>
    <col min="4872" max="4872" width="4.7109375" style="38" customWidth="1"/>
    <col min="4873" max="4873" width="10.7109375" style="38" customWidth="1"/>
    <col min="4874" max="4874" width="10" style="38" customWidth="1"/>
    <col min="4875" max="4875" width="14.5703125" style="38" customWidth="1"/>
    <col min="4876" max="4876" width="10" style="38" customWidth="1"/>
    <col min="4877" max="4877" width="13.42578125" style="38" customWidth="1"/>
    <col min="4878" max="5121" width="9.140625" style="38"/>
    <col min="5122" max="5122" width="2.5703125" style="38" customWidth="1"/>
    <col min="5123" max="5124" width="9.140625" style="38"/>
    <col min="5125" max="5126" width="5.42578125" style="38" customWidth="1"/>
    <col min="5127" max="5127" width="4.5703125" style="38" customWidth="1"/>
    <col min="5128" max="5128" width="4.7109375" style="38" customWidth="1"/>
    <col min="5129" max="5129" width="10.7109375" style="38" customWidth="1"/>
    <col min="5130" max="5130" width="10" style="38" customWidth="1"/>
    <col min="5131" max="5131" width="14.5703125" style="38" customWidth="1"/>
    <col min="5132" max="5132" width="10" style="38" customWidth="1"/>
    <col min="5133" max="5133" width="13.42578125" style="38" customWidth="1"/>
    <col min="5134" max="5377" width="9.140625" style="38"/>
    <col min="5378" max="5378" width="2.5703125" style="38" customWidth="1"/>
    <col min="5379" max="5380" width="9.140625" style="38"/>
    <col min="5381" max="5382" width="5.42578125" style="38" customWidth="1"/>
    <col min="5383" max="5383" width="4.5703125" style="38" customWidth="1"/>
    <col min="5384" max="5384" width="4.7109375" style="38" customWidth="1"/>
    <col min="5385" max="5385" width="10.7109375" style="38" customWidth="1"/>
    <col min="5386" max="5386" width="10" style="38" customWidth="1"/>
    <col min="5387" max="5387" width="14.5703125" style="38" customWidth="1"/>
    <col min="5388" max="5388" width="10" style="38" customWidth="1"/>
    <col min="5389" max="5389" width="13.42578125" style="38" customWidth="1"/>
    <col min="5390" max="5633" width="9.140625" style="38"/>
    <col min="5634" max="5634" width="2.5703125" style="38" customWidth="1"/>
    <col min="5635" max="5636" width="9.140625" style="38"/>
    <col min="5637" max="5638" width="5.42578125" style="38" customWidth="1"/>
    <col min="5639" max="5639" width="4.5703125" style="38" customWidth="1"/>
    <col min="5640" max="5640" width="4.7109375" style="38" customWidth="1"/>
    <col min="5641" max="5641" width="10.7109375" style="38" customWidth="1"/>
    <col min="5642" max="5642" width="10" style="38" customWidth="1"/>
    <col min="5643" max="5643" width="14.5703125" style="38" customWidth="1"/>
    <col min="5644" max="5644" width="10" style="38" customWidth="1"/>
    <col min="5645" max="5645" width="13.42578125" style="38" customWidth="1"/>
    <col min="5646" max="5889" width="9.140625" style="38"/>
    <col min="5890" max="5890" width="2.5703125" style="38" customWidth="1"/>
    <col min="5891" max="5892" width="9.140625" style="38"/>
    <col min="5893" max="5894" width="5.42578125" style="38" customWidth="1"/>
    <col min="5895" max="5895" width="4.5703125" style="38" customWidth="1"/>
    <col min="5896" max="5896" width="4.7109375" style="38" customWidth="1"/>
    <col min="5897" max="5897" width="10.7109375" style="38" customWidth="1"/>
    <col min="5898" max="5898" width="10" style="38" customWidth="1"/>
    <col min="5899" max="5899" width="14.5703125" style="38" customWidth="1"/>
    <col min="5900" max="5900" width="10" style="38" customWidth="1"/>
    <col min="5901" max="5901" width="13.42578125" style="38" customWidth="1"/>
    <col min="5902" max="6145" width="9.140625" style="38"/>
    <col min="6146" max="6146" width="2.5703125" style="38" customWidth="1"/>
    <col min="6147" max="6148" width="9.140625" style="38"/>
    <col min="6149" max="6150" width="5.42578125" style="38" customWidth="1"/>
    <col min="6151" max="6151" width="4.5703125" style="38" customWidth="1"/>
    <col min="6152" max="6152" width="4.7109375" style="38" customWidth="1"/>
    <col min="6153" max="6153" width="10.7109375" style="38" customWidth="1"/>
    <col min="6154" max="6154" width="10" style="38" customWidth="1"/>
    <col min="6155" max="6155" width="14.5703125" style="38" customWidth="1"/>
    <col min="6156" max="6156" width="10" style="38" customWidth="1"/>
    <col min="6157" max="6157" width="13.42578125" style="38" customWidth="1"/>
    <col min="6158" max="6401" width="9.140625" style="38"/>
    <col min="6402" max="6402" width="2.5703125" style="38" customWidth="1"/>
    <col min="6403" max="6404" width="9.140625" style="38"/>
    <col min="6405" max="6406" width="5.42578125" style="38" customWidth="1"/>
    <col min="6407" max="6407" width="4.5703125" style="38" customWidth="1"/>
    <col min="6408" max="6408" width="4.7109375" style="38" customWidth="1"/>
    <col min="6409" max="6409" width="10.7109375" style="38" customWidth="1"/>
    <col min="6410" max="6410" width="10" style="38" customWidth="1"/>
    <col min="6411" max="6411" width="14.5703125" style="38" customWidth="1"/>
    <col min="6412" max="6412" width="10" style="38" customWidth="1"/>
    <col min="6413" max="6413" width="13.42578125" style="38" customWidth="1"/>
    <col min="6414" max="6657" width="9.140625" style="38"/>
    <col min="6658" max="6658" width="2.5703125" style="38" customWidth="1"/>
    <col min="6659" max="6660" width="9.140625" style="38"/>
    <col min="6661" max="6662" width="5.42578125" style="38" customWidth="1"/>
    <col min="6663" max="6663" width="4.5703125" style="38" customWidth="1"/>
    <col min="6664" max="6664" width="4.7109375" style="38" customWidth="1"/>
    <col min="6665" max="6665" width="10.7109375" style="38" customWidth="1"/>
    <col min="6666" max="6666" width="10" style="38" customWidth="1"/>
    <col min="6667" max="6667" width="14.5703125" style="38" customWidth="1"/>
    <col min="6668" max="6668" width="10" style="38" customWidth="1"/>
    <col min="6669" max="6669" width="13.42578125" style="38" customWidth="1"/>
    <col min="6670" max="6913" width="9.140625" style="38"/>
    <col min="6914" max="6914" width="2.5703125" style="38" customWidth="1"/>
    <col min="6915" max="6916" width="9.140625" style="38"/>
    <col min="6917" max="6918" width="5.42578125" style="38" customWidth="1"/>
    <col min="6919" max="6919" width="4.5703125" style="38" customWidth="1"/>
    <col min="6920" max="6920" width="4.7109375" style="38" customWidth="1"/>
    <col min="6921" max="6921" width="10.7109375" style="38" customWidth="1"/>
    <col min="6922" max="6922" width="10" style="38" customWidth="1"/>
    <col min="6923" max="6923" width="14.5703125" style="38" customWidth="1"/>
    <col min="6924" max="6924" width="10" style="38" customWidth="1"/>
    <col min="6925" max="6925" width="13.42578125" style="38" customWidth="1"/>
    <col min="6926" max="7169" width="9.140625" style="38"/>
    <col min="7170" max="7170" width="2.5703125" style="38" customWidth="1"/>
    <col min="7171" max="7172" width="9.140625" style="38"/>
    <col min="7173" max="7174" width="5.42578125" style="38" customWidth="1"/>
    <col min="7175" max="7175" width="4.5703125" style="38" customWidth="1"/>
    <col min="7176" max="7176" width="4.7109375" style="38" customWidth="1"/>
    <col min="7177" max="7177" width="10.7109375" style="38" customWidth="1"/>
    <col min="7178" max="7178" width="10" style="38" customWidth="1"/>
    <col min="7179" max="7179" width="14.5703125" style="38" customWidth="1"/>
    <col min="7180" max="7180" width="10" style="38" customWidth="1"/>
    <col min="7181" max="7181" width="13.42578125" style="38" customWidth="1"/>
    <col min="7182" max="7425" width="9.140625" style="38"/>
    <col min="7426" max="7426" width="2.5703125" style="38" customWidth="1"/>
    <col min="7427" max="7428" width="9.140625" style="38"/>
    <col min="7429" max="7430" width="5.42578125" style="38" customWidth="1"/>
    <col min="7431" max="7431" width="4.5703125" style="38" customWidth="1"/>
    <col min="7432" max="7432" width="4.7109375" style="38" customWidth="1"/>
    <col min="7433" max="7433" width="10.7109375" style="38" customWidth="1"/>
    <col min="7434" max="7434" width="10" style="38" customWidth="1"/>
    <col min="7435" max="7435" width="14.5703125" style="38" customWidth="1"/>
    <col min="7436" max="7436" width="10" style="38" customWidth="1"/>
    <col min="7437" max="7437" width="13.42578125" style="38" customWidth="1"/>
    <col min="7438" max="7681" width="9.140625" style="38"/>
    <col min="7682" max="7682" width="2.5703125" style="38" customWidth="1"/>
    <col min="7683" max="7684" width="9.140625" style="38"/>
    <col min="7685" max="7686" width="5.42578125" style="38" customWidth="1"/>
    <col min="7687" max="7687" width="4.5703125" style="38" customWidth="1"/>
    <col min="7688" max="7688" width="4.7109375" style="38" customWidth="1"/>
    <col min="7689" max="7689" width="10.7109375" style="38" customWidth="1"/>
    <col min="7690" max="7690" width="10" style="38" customWidth="1"/>
    <col min="7691" max="7691" width="14.5703125" style="38" customWidth="1"/>
    <col min="7692" max="7692" width="10" style="38" customWidth="1"/>
    <col min="7693" max="7693" width="13.42578125" style="38" customWidth="1"/>
    <col min="7694" max="7937" width="9.140625" style="38"/>
    <col min="7938" max="7938" width="2.5703125" style="38" customWidth="1"/>
    <col min="7939" max="7940" width="9.140625" style="38"/>
    <col min="7941" max="7942" width="5.42578125" style="38" customWidth="1"/>
    <col min="7943" max="7943" width="4.5703125" style="38" customWidth="1"/>
    <col min="7944" max="7944" width="4.7109375" style="38" customWidth="1"/>
    <col min="7945" max="7945" width="10.7109375" style="38" customWidth="1"/>
    <col min="7946" max="7946" width="10" style="38" customWidth="1"/>
    <col min="7947" max="7947" width="14.5703125" style="38" customWidth="1"/>
    <col min="7948" max="7948" width="10" style="38" customWidth="1"/>
    <col min="7949" max="7949" width="13.42578125" style="38" customWidth="1"/>
    <col min="7950" max="8193" width="9.140625" style="38"/>
    <col min="8194" max="8194" width="2.5703125" style="38" customWidth="1"/>
    <col min="8195" max="8196" width="9.140625" style="38"/>
    <col min="8197" max="8198" width="5.42578125" style="38" customWidth="1"/>
    <col min="8199" max="8199" width="4.5703125" style="38" customWidth="1"/>
    <col min="8200" max="8200" width="4.7109375" style="38" customWidth="1"/>
    <col min="8201" max="8201" width="10.7109375" style="38" customWidth="1"/>
    <col min="8202" max="8202" width="10" style="38" customWidth="1"/>
    <col min="8203" max="8203" width="14.5703125" style="38" customWidth="1"/>
    <col min="8204" max="8204" width="10" style="38" customWidth="1"/>
    <col min="8205" max="8205" width="13.42578125" style="38" customWidth="1"/>
    <col min="8206" max="8449" width="9.140625" style="38"/>
    <col min="8450" max="8450" width="2.5703125" style="38" customWidth="1"/>
    <col min="8451" max="8452" width="9.140625" style="38"/>
    <col min="8453" max="8454" width="5.42578125" style="38" customWidth="1"/>
    <col min="8455" max="8455" width="4.5703125" style="38" customWidth="1"/>
    <col min="8456" max="8456" width="4.7109375" style="38" customWidth="1"/>
    <col min="8457" max="8457" width="10.7109375" style="38" customWidth="1"/>
    <col min="8458" max="8458" width="10" style="38" customWidth="1"/>
    <col min="8459" max="8459" width="14.5703125" style="38" customWidth="1"/>
    <col min="8460" max="8460" width="10" style="38" customWidth="1"/>
    <col min="8461" max="8461" width="13.42578125" style="38" customWidth="1"/>
    <col min="8462" max="8705" width="9.140625" style="38"/>
    <col min="8706" max="8706" width="2.5703125" style="38" customWidth="1"/>
    <col min="8707" max="8708" width="9.140625" style="38"/>
    <col min="8709" max="8710" width="5.42578125" style="38" customWidth="1"/>
    <col min="8711" max="8711" width="4.5703125" style="38" customWidth="1"/>
    <col min="8712" max="8712" width="4.7109375" style="38" customWidth="1"/>
    <col min="8713" max="8713" width="10.7109375" style="38" customWidth="1"/>
    <col min="8714" max="8714" width="10" style="38" customWidth="1"/>
    <col min="8715" max="8715" width="14.5703125" style="38" customWidth="1"/>
    <col min="8716" max="8716" width="10" style="38" customWidth="1"/>
    <col min="8717" max="8717" width="13.42578125" style="38" customWidth="1"/>
    <col min="8718" max="8961" width="9.140625" style="38"/>
    <col min="8962" max="8962" width="2.5703125" style="38" customWidth="1"/>
    <col min="8963" max="8964" width="9.140625" style="38"/>
    <col min="8965" max="8966" width="5.42578125" style="38" customWidth="1"/>
    <col min="8967" max="8967" width="4.5703125" style="38" customWidth="1"/>
    <col min="8968" max="8968" width="4.7109375" style="38" customWidth="1"/>
    <col min="8969" max="8969" width="10.7109375" style="38" customWidth="1"/>
    <col min="8970" max="8970" width="10" style="38" customWidth="1"/>
    <col min="8971" max="8971" width="14.5703125" style="38" customWidth="1"/>
    <col min="8972" max="8972" width="10" style="38" customWidth="1"/>
    <col min="8973" max="8973" width="13.42578125" style="38" customWidth="1"/>
    <col min="8974" max="9217" width="9.140625" style="38"/>
    <col min="9218" max="9218" width="2.5703125" style="38" customWidth="1"/>
    <col min="9219" max="9220" width="9.140625" style="38"/>
    <col min="9221" max="9222" width="5.42578125" style="38" customWidth="1"/>
    <col min="9223" max="9223" width="4.5703125" style="38" customWidth="1"/>
    <col min="9224" max="9224" width="4.7109375" style="38" customWidth="1"/>
    <col min="9225" max="9225" width="10.7109375" style="38" customWidth="1"/>
    <col min="9226" max="9226" width="10" style="38" customWidth="1"/>
    <col min="9227" max="9227" width="14.5703125" style="38" customWidth="1"/>
    <col min="9228" max="9228" width="10" style="38" customWidth="1"/>
    <col min="9229" max="9229" width="13.42578125" style="38" customWidth="1"/>
    <col min="9230" max="9473" width="9.140625" style="38"/>
    <col min="9474" max="9474" width="2.5703125" style="38" customWidth="1"/>
    <col min="9475" max="9476" width="9.140625" style="38"/>
    <col min="9477" max="9478" width="5.42578125" style="38" customWidth="1"/>
    <col min="9479" max="9479" width="4.5703125" style="38" customWidth="1"/>
    <col min="9480" max="9480" width="4.7109375" style="38" customWidth="1"/>
    <col min="9481" max="9481" width="10.7109375" style="38" customWidth="1"/>
    <col min="9482" max="9482" width="10" style="38" customWidth="1"/>
    <col min="9483" max="9483" width="14.5703125" style="38" customWidth="1"/>
    <col min="9484" max="9484" width="10" style="38" customWidth="1"/>
    <col min="9485" max="9485" width="13.42578125" style="38" customWidth="1"/>
    <col min="9486" max="9729" width="9.140625" style="38"/>
    <col min="9730" max="9730" width="2.5703125" style="38" customWidth="1"/>
    <col min="9731" max="9732" width="9.140625" style="38"/>
    <col min="9733" max="9734" width="5.42578125" style="38" customWidth="1"/>
    <col min="9735" max="9735" width="4.5703125" style="38" customWidth="1"/>
    <col min="9736" max="9736" width="4.7109375" style="38" customWidth="1"/>
    <col min="9737" max="9737" width="10.7109375" style="38" customWidth="1"/>
    <col min="9738" max="9738" width="10" style="38" customWidth="1"/>
    <col min="9739" max="9739" width="14.5703125" style="38" customWidth="1"/>
    <col min="9740" max="9740" width="10" style="38" customWidth="1"/>
    <col min="9741" max="9741" width="13.42578125" style="38" customWidth="1"/>
    <col min="9742" max="9985" width="9.140625" style="38"/>
    <col min="9986" max="9986" width="2.5703125" style="38" customWidth="1"/>
    <col min="9987" max="9988" width="9.140625" style="38"/>
    <col min="9989" max="9990" width="5.42578125" style="38" customWidth="1"/>
    <col min="9991" max="9991" width="4.5703125" style="38" customWidth="1"/>
    <col min="9992" max="9992" width="4.7109375" style="38" customWidth="1"/>
    <col min="9993" max="9993" width="10.7109375" style="38" customWidth="1"/>
    <col min="9994" max="9994" width="10" style="38" customWidth="1"/>
    <col min="9995" max="9995" width="14.5703125" style="38" customWidth="1"/>
    <col min="9996" max="9996" width="10" style="38" customWidth="1"/>
    <col min="9997" max="9997" width="13.42578125" style="38" customWidth="1"/>
    <col min="9998" max="10241" width="9.140625" style="38"/>
    <col min="10242" max="10242" width="2.5703125" style="38" customWidth="1"/>
    <col min="10243" max="10244" width="9.140625" style="38"/>
    <col min="10245" max="10246" width="5.42578125" style="38" customWidth="1"/>
    <col min="10247" max="10247" width="4.5703125" style="38" customWidth="1"/>
    <col min="10248" max="10248" width="4.7109375" style="38" customWidth="1"/>
    <col min="10249" max="10249" width="10.7109375" style="38" customWidth="1"/>
    <col min="10250" max="10250" width="10" style="38" customWidth="1"/>
    <col min="10251" max="10251" width="14.5703125" style="38" customWidth="1"/>
    <col min="10252" max="10252" width="10" style="38" customWidth="1"/>
    <col min="10253" max="10253" width="13.42578125" style="38" customWidth="1"/>
    <col min="10254" max="10497" width="9.140625" style="38"/>
    <col min="10498" max="10498" width="2.5703125" style="38" customWidth="1"/>
    <col min="10499" max="10500" width="9.140625" style="38"/>
    <col min="10501" max="10502" width="5.42578125" style="38" customWidth="1"/>
    <col min="10503" max="10503" width="4.5703125" style="38" customWidth="1"/>
    <col min="10504" max="10504" width="4.7109375" style="38" customWidth="1"/>
    <col min="10505" max="10505" width="10.7109375" style="38" customWidth="1"/>
    <col min="10506" max="10506" width="10" style="38" customWidth="1"/>
    <col min="10507" max="10507" width="14.5703125" style="38" customWidth="1"/>
    <col min="10508" max="10508" width="10" style="38" customWidth="1"/>
    <col min="10509" max="10509" width="13.42578125" style="38" customWidth="1"/>
    <col min="10510" max="10753" width="9.140625" style="38"/>
    <col min="10754" max="10754" width="2.5703125" style="38" customWidth="1"/>
    <col min="10755" max="10756" width="9.140625" style="38"/>
    <col min="10757" max="10758" width="5.42578125" style="38" customWidth="1"/>
    <col min="10759" max="10759" width="4.5703125" style="38" customWidth="1"/>
    <col min="10760" max="10760" width="4.7109375" style="38" customWidth="1"/>
    <col min="10761" max="10761" width="10.7109375" style="38" customWidth="1"/>
    <col min="10762" max="10762" width="10" style="38" customWidth="1"/>
    <col min="10763" max="10763" width="14.5703125" style="38" customWidth="1"/>
    <col min="10764" max="10764" width="10" style="38" customWidth="1"/>
    <col min="10765" max="10765" width="13.42578125" style="38" customWidth="1"/>
    <col min="10766" max="11009" width="9.140625" style="38"/>
    <col min="11010" max="11010" width="2.5703125" style="38" customWidth="1"/>
    <col min="11011" max="11012" width="9.140625" style="38"/>
    <col min="11013" max="11014" width="5.42578125" style="38" customWidth="1"/>
    <col min="11015" max="11015" width="4.5703125" style="38" customWidth="1"/>
    <col min="11016" max="11016" width="4.7109375" style="38" customWidth="1"/>
    <col min="11017" max="11017" width="10.7109375" style="38" customWidth="1"/>
    <col min="11018" max="11018" width="10" style="38" customWidth="1"/>
    <col min="11019" max="11019" width="14.5703125" style="38" customWidth="1"/>
    <col min="11020" max="11020" width="10" style="38" customWidth="1"/>
    <col min="11021" max="11021" width="13.42578125" style="38" customWidth="1"/>
    <col min="11022" max="11265" width="9.140625" style="38"/>
    <col min="11266" max="11266" width="2.5703125" style="38" customWidth="1"/>
    <col min="11267" max="11268" width="9.140625" style="38"/>
    <col min="11269" max="11270" width="5.42578125" style="38" customWidth="1"/>
    <col min="11271" max="11271" width="4.5703125" style="38" customWidth="1"/>
    <col min="11272" max="11272" width="4.7109375" style="38" customWidth="1"/>
    <col min="11273" max="11273" width="10.7109375" style="38" customWidth="1"/>
    <col min="11274" max="11274" width="10" style="38" customWidth="1"/>
    <col min="11275" max="11275" width="14.5703125" style="38" customWidth="1"/>
    <col min="11276" max="11276" width="10" style="38" customWidth="1"/>
    <col min="11277" max="11277" width="13.42578125" style="38" customWidth="1"/>
    <col min="11278" max="11521" width="9.140625" style="38"/>
    <col min="11522" max="11522" width="2.5703125" style="38" customWidth="1"/>
    <col min="11523" max="11524" width="9.140625" style="38"/>
    <col min="11525" max="11526" width="5.42578125" style="38" customWidth="1"/>
    <col min="11527" max="11527" width="4.5703125" style="38" customWidth="1"/>
    <col min="11528" max="11528" width="4.7109375" style="38" customWidth="1"/>
    <col min="11529" max="11529" width="10.7109375" style="38" customWidth="1"/>
    <col min="11530" max="11530" width="10" style="38" customWidth="1"/>
    <col min="11531" max="11531" width="14.5703125" style="38" customWidth="1"/>
    <col min="11532" max="11532" width="10" style="38" customWidth="1"/>
    <col min="11533" max="11533" width="13.42578125" style="38" customWidth="1"/>
    <col min="11534" max="11777" width="9.140625" style="38"/>
    <col min="11778" max="11778" width="2.5703125" style="38" customWidth="1"/>
    <col min="11779" max="11780" width="9.140625" style="38"/>
    <col min="11781" max="11782" width="5.42578125" style="38" customWidth="1"/>
    <col min="11783" max="11783" width="4.5703125" style="38" customWidth="1"/>
    <col min="11784" max="11784" width="4.7109375" style="38" customWidth="1"/>
    <col min="11785" max="11785" width="10.7109375" style="38" customWidth="1"/>
    <col min="11786" max="11786" width="10" style="38" customWidth="1"/>
    <col min="11787" max="11787" width="14.5703125" style="38" customWidth="1"/>
    <col min="11788" max="11788" width="10" style="38" customWidth="1"/>
    <col min="11789" max="11789" width="13.42578125" style="38" customWidth="1"/>
    <col min="11790" max="12033" width="9.140625" style="38"/>
    <col min="12034" max="12034" width="2.5703125" style="38" customWidth="1"/>
    <col min="12035" max="12036" width="9.140625" style="38"/>
    <col min="12037" max="12038" width="5.42578125" style="38" customWidth="1"/>
    <col min="12039" max="12039" width="4.5703125" style="38" customWidth="1"/>
    <col min="12040" max="12040" width="4.7109375" style="38" customWidth="1"/>
    <col min="12041" max="12041" width="10.7109375" style="38" customWidth="1"/>
    <col min="12042" max="12042" width="10" style="38" customWidth="1"/>
    <col min="12043" max="12043" width="14.5703125" style="38" customWidth="1"/>
    <col min="12044" max="12044" width="10" style="38" customWidth="1"/>
    <col min="12045" max="12045" width="13.42578125" style="38" customWidth="1"/>
    <col min="12046" max="12289" width="9.140625" style="38"/>
    <col min="12290" max="12290" width="2.5703125" style="38" customWidth="1"/>
    <col min="12291" max="12292" width="9.140625" style="38"/>
    <col min="12293" max="12294" width="5.42578125" style="38" customWidth="1"/>
    <col min="12295" max="12295" width="4.5703125" style="38" customWidth="1"/>
    <col min="12296" max="12296" width="4.7109375" style="38" customWidth="1"/>
    <col min="12297" max="12297" width="10.7109375" style="38" customWidth="1"/>
    <col min="12298" max="12298" width="10" style="38" customWidth="1"/>
    <col min="12299" max="12299" width="14.5703125" style="38" customWidth="1"/>
    <col min="12300" max="12300" width="10" style="38" customWidth="1"/>
    <col min="12301" max="12301" width="13.42578125" style="38" customWidth="1"/>
    <col min="12302" max="12545" width="9.140625" style="38"/>
    <col min="12546" max="12546" width="2.5703125" style="38" customWidth="1"/>
    <col min="12547" max="12548" width="9.140625" style="38"/>
    <col min="12549" max="12550" width="5.42578125" style="38" customWidth="1"/>
    <col min="12551" max="12551" width="4.5703125" style="38" customWidth="1"/>
    <col min="12552" max="12552" width="4.7109375" style="38" customWidth="1"/>
    <col min="12553" max="12553" width="10.7109375" style="38" customWidth="1"/>
    <col min="12554" max="12554" width="10" style="38" customWidth="1"/>
    <col min="12555" max="12555" width="14.5703125" style="38" customWidth="1"/>
    <col min="12556" max="12556" width="10" style="38" customWidth="1"/>
    <col min="12557" max="12557" width="13.42578125" style="38" customWidth="1"/>
    <col min="12558" max="12801" width="9.140625" style="38"/>
    <col min="12802" max="12802" width="2.5703125" style="38" customWidth="1"/>
    <col min="12803" max="12804" width="9.140625" style="38"/>
    <col min="12805" max="12806" width="5.42578125" style="38" customWidth="1"/>
    <col min="12807" max="12807" width="4.5703125" style="38" customWidth="1"/>
    <col min="12808" max="12808" width="4.7109375" style="38" customWidth="1"/>
    <col min="12809" max="12809" width="10.7109375" style="38" customWidth="1"/>
    <col min="12810" max="12810" width="10" style="38" customWidth="1"/>
    <col min="12811" max="12811" width="14.5703125" style="38" customWidth="1"/>
    <col min="12812" max="12812" width="10" style="38" customWidth="1"/>
    <col min="12813" max="12813" width="13.42578125" style="38" customWidth="1"/>
    <col min="12814" max="13057" width="9.140625" style="38"/>
    <col min="13058" max="13058" width="2.5703125" style="38" customWidth="1"/>
    <col min="13059" max="13060" width="9.140625" style="38"/>
    <col min="13061" max="13062" width="5.42578125" style="38" customWidth="1"/>
    <col min="13063" max="13063" width="4.5703125" style="38" customWidth="1"/>
    <col min="13064" max="13064" width="4.7109375" style="38" customWidth="1"/>
    <col min="13065" max="13065" width="10.7109375" style="38" customWidth="1"/>
    <col min="13066" max="13066" width="10" style="38" customWidth="1"/>
    <col min="13067" max="13067" width="14.5703125" style="38" customWidth="1"/>
    <col min="13068" max="13068" width="10" style="38" customWidth="1"/>
    <col min="13069" max="13069" width="13.42578125" style="38" customWidth="1"/>
    <col min="13070" max="13313" width="9.140625" style="38"/>
    <col min="13314" max="13314" width="2.5703125" style="38" customWidth="1"/>
    <col min="13315" max="13316" width="9.140625" style="38"/>
    <col min="13317" max="13318" width="5.42578125" style="38" customWidth="1"/>
    <col min="13319" max="13319" width="4.5703125" style="38" customWidth="1"/>
    <col min="13320" max="13320" width="4.7109375" style="38" customWidth="1"/>
    <col min="13321" max="13321" width="10.7109375" style="38" customWidth="1"/>
    <col min="13322" max="13322" width="10" style="38" customWidth="1"/>
    <col min="13323" max="13323" width="14.5703125" style="38" customWidth="1"/>
    <col min="13324" max="13324" width="10" style="38" customWidth="1"/>
    <col min="13325" max="13325" width="13.42578125" style="38" customWidth="1"/>
    <col min="13326" max="13569" width="9.140625" style="38"/>
    <col min="13570" max="13570" width="2.5703125" style="38" customWidth="1"/>
    <col min="13571" max="13572" width="9.140625" style="38"/>
    <col min="13573" max="13574" width="5.42578125" style="38" customWidth="1"/>
    <col min="13575" max="13575" width="4.5703125" style="38" customWidth="1"/>
    <col min="13576" max="13576" width="4.7109375" style="38" customWidth="1"/>
    <col min="13577" max="13577" width="10.7109375" style="38" customWidth="1"/>
    <col min="13578" max="13578" width="10" style="38" customWidth="1"/>
    <col min="13579" max="13579" width="14.5703125" style="38" customWidth="1"/>
    <col min="13580" max="13580" width="10" style="38" customWidth="1"/>
    <col min="13581" max="13581" width="13.42578125" style="38" customWidth="1"/>
    <col min="13582" max="13825" width="9.140625" style="38"/>
    <col min="13826" max="13826" width="2.5703125" style="38" customWidth="1"/>
    <col min="13827" max="13828" width="9.140625" style="38"/>
    <col min="13829" max="13830" width="5.42578125" style="38" customWidth="1"/>
    <col min="13831" max="13831" width="4.5703125" style="38" customWidth="1"/>
    <col min="13832" max="13832" width="4.7109375" style="38" customWidth="1"/>
    <col min="13833" max="13833" width="10.7109375" style="38" customWidth="1"/>
    <col min="13834" max="13834" width="10" style="38" customWidth="1"/>
    <col min="13835" max="13835" width="14.5703125" style="38" customWidth="1"/>
    <col min="13836" max="13836" width="10" style="38" customWidth="1"/>
    <col min="13837" max="13837" width="13.42578125" style="38" customWidth="1"/>
    <col min="13838" max="14081" width="9.140625" style="38"/>
    <col min="14082" max="14082" width="2.5703125" style="38" customWidth="1"/>
    <col min="14083" max="14084" width="9.140625" style="38"/>
    <col min="14085" max="14086" width="5.42578125" style="38" customWidth="1"/>
    <col min="14087" max="14087" width="4.5703125" style="38" customWidth="1"/>
    <col min="14088" max="14088" width="4.7109375" style="38" customWidth="1"/>
    <col min="14089" max="14089" width="10.7109375" style="38" customWidth="1"/>
    <col min="14090" max="14090" width="10" style="38" customWidth="1"/>
    <col min="14091" max="14091" width="14.5703125" style="38" customWidth="1"/>
    <col min="14092" max="14092" width="10" style="38" customWidth="1"/>
    <col min="14093" max="14093" width="13.42578125" style="38" customWidth="1"/>
    <col min="14094" max="14337" width="9.140625" style="38"/>
    <col min="14338" max="14338" width="2.5703125" style="38" customWidth="1"/>
    <col min="14339" max="14340" width="9.140625" style="38"/>
    <col min="14341" max="14342" width="5.42578125" style="38" customWidth="1"/>
    <col min="14343" max="14343" width="4.5703125" style="38" customWidth="1"/>
    <col min="14344" max="14344" width="4.7109375" style="38" customWidth="1"/>
    <col min="14345" max="14345" width="10.7109375" style="38" customWidth="1"/>
    <col min="14346" max="14346" width="10" style="38" customWidth="1"/>
    <col min="14347" max="14347" width="14.5703125" style="38" customWidth="1"/>
    <col min="14348" max="14348" width="10" style="38" customWidth="1"/>
    <col min="14349" max="14349" width="13.42578125" style="38" customWidth="1"/>
    <col min="14350" max="14593" width="9.140625" style="38"/>
    <col min="14594" max="14594" width="2.5703125" style="38" customWidth="1"/>
    <col min="14595" max="14596" width="9.140625" style="38"/>
    <col min="14597" max="14598" width="5.42578125" style="38" customWidth="1"/>
    <col min="14599" max="14599" width="4.5703125" style="38" customWidth="1"/>
    <col min="14600" max="14600" width="4.7109375" style="38" customWidth="1"/>
    <col min="14601" max="14601" width="10.7109375" style="38" customWidth="1"/>
    <col min="14602" max="14602" width="10" style="38" customWidth="1"/>
    <col min="14603" max="14603" width="14.5703125" style="38" customWidth="1"/>
    <col min="14604" max="14604" width="10" style="38" customWidth="1"/>
    <col min="14605" max="14605" width="13.42578125" style="38" customWidth="1"/>
    <col min="14606" max="14849" width="9.140625" style="38"/>
    <col min="14850" max="14850" width="2.5703125" style="38" customWidth="1"/>
    <col min="14851" max="14852" width="9.140625" style="38"/>
    <col min="14853" max="14854" width="5.42578125" style="38" customWidth="1"/>
    <col min="14855" max="14855" width="4.5703125" style="38" customWidth="1"/>
    <col min="14856" max="14856" width="4.7109375" style="38" customWidth="1"/>
    <col min="14857" max="14857" width="10.7109375" style="38" customWidth="1"/>
    <col min="14858" max="14858" width="10" style="38" customWidth="1"/>
    <col min="14859" max="14859" width="14.5703125" style="38" customWidth="1"/>
    <col min="14860" max="14860" width="10" style="38" customWidth="1"/>
    <col min="14861" max="14861" width="13.42578125" style="38" customWidth="1"/>
    <col min="14862" max="15105" width="9.140625" style="38"/>
    <col min="15106" max="15106" width="2.5703125" style="38" customWidth="1"/>
    <col min="15107" max="15108" width="9.140625" style="38"/>
    <col min="15109" max="15110" width="5.42578125" style="38" customWidth="1"/>
    <col min="15111" max="15111" width="4.5703125" style="38" customWidth="1"/>
    <col min="15112" max="15112" width="4.7109375" style="38" customWidth="1"/>
    <col min="15113" max="15113" width="10.7109375" style="38" customWidth="1"/>
    <col min="15114" max="15114" width="10" style="38" customWidth="1"/>
    <col min="15115" max="15115" width="14.5703125" style="38" customWidth="1"/>
    <col min="15116" max="15116" width="10" style="38" customWidth="1"/>
    <col min="15117" max="15117" width="13.42578125" style="38" customWidth="1"/>
    <col min="15118" max="15361" width="9.140625" style="38"/>
    <col min="15362" max="15362" width="2.5703125" style="38" customWidth="1"/>
    <col min="15363" max="15364" width="9.140625" style="38"/>
    <col min="15365" max="15366" width="5.42578125" style="38" customWidth="1"/>
    <col min="15367" max="15367" width="4.5703125" style="38" customWidth="1"/>
    <col min="15368" max="15368" width="4.7109375" style="38" customWidth="1"/>
    <col min="15369" max="15369" width="10.7109375" style="38" customWidth="1"/>
    <col min="15370" max="15370" width="10" style="38" customWidth="1"/>
    <col min="15371" max="15371" width="14.5703125" style="38" customWidth="1"/>
    <col min="15372" max="15372" width="10" style="38" customWidth="1"/>
    <col min="15373" max="15373" width="13.42578125" style="38" customWidth="1"/>
    <col min="15374" max="15617" width="9.140625" style="38"/>
    <col min="15618" max="15618" width="2.5703125" style="38" customWidth="1"/>
    <col min="15619" max="15620" width="9.140625" style="38"/>
    <col min="15621" max="15622" width="5.42578125" style="38" customWidth="1"/>
    <col min="15623" max="15623" width="4.5703125" style="38" customWidth="1"/>
    <col min="15624" max="15624" width="4.7109375" style="38" customWidth="1"/>
    <col min="15625" max="15625" width="10.7109375" style="38" customWidth="1"/>
    <col min="15626" max="15626" width="10" style="38" customWidth="1"/>
    <col min="15627" max="15627" width="14.5703125" style="38" customWidth="1"/>
    <col min="15628" max="15628" width="10" style="38" customWidth="1"/>
    <col min="15629" max="15629" width="13.42578125" style="38" customWidth="1"/>
    <col min="15630" max="15873" width="9.140625" style="38"/>
    <col min="15874" max="15874" width="2.5703125" style="38" customWidth="1"/>
    <col min="15875" max="15876" width="9.140625" style="38"/>
    <col min="15877" max="15878" width="5.42578125" style="38" customWidth="1"/>
    <col min="15879" max="15879" width="4.5703125" style="38" customWidth="1"/>
    <col min="15880" max="15880" width="4.7109375" style="38" customWidth="1"/>
    <col min="15881" max="15881" width="10.7109375" style="38" customWidth="1"/>
    <col min="15882" max="15882" width="10" style="38" customWidth="1"/>
    <col min="15883" max="15883" width="14.5703125" style="38" customWidth="1"/>
    <col min="15884" max="15884" width="10" style="38" customWidth="1"/>
    <col min="15885" max="15885" width="13.42578125" style="38" customWidth="1"/>
    <col min="15886" max="16129" width="9.140625" style="38"/>
    <col min="16130" max="16130" width="2.5703125" style="38" customWidth="1"/>
    <col min="16131" max="16132" width="9.140625" style="38"/>
    <col min="16133" max="16134" width="5.42578125" style="38" customWidth="1"/>
    <col min="16135" max="16135" width="4.5703125" style="38" customWidth="1"/>
    <col min="16136" max="16136" width="4.7109375" style="38" customWidth="1"/>
    <col min="16137" max="16137" width="10.7109375" style="38" customWidth="1"/>
    <col min="16138" max="16138" width="10" style="38" customWidth="1"/>
    <col min="16139" max="16139" width="14.5703125" style="38" customWidth="1"/>
    <col min="16140" max="16140" width="10" style="38" customWidth="1"/>
    <col min="16141" max="16141" width="13.42578125" style="38" customWidth="1"/>
    <col min="16142" max="16384" width="9.140625" style="38"/>
  </cols>
  <sheetData>
    <row r="1" spans="1:16" ht="20.25" x14ac:dyDescent="0.3">
      <c r="A1" s="813" t="s">
        <v>0</v>
      </c>
      <c r="B1" s="814"/>
      <c r="C1" s="814"/>
      <c r="D1" s="814"/>
      <c r="E1" s="814"/>
      <c r="F1" s="814"/>
      <c r="G1" s="814"/>
      <c r="H1" s="814"/>
      <c r="I1" s="814"/>
      <c r="J1" s="814"/>
      <c r="K1" s="814"/>
      <c r="L1" s="814"/>
      <c r="M1" s="815"/>
    </row>
    <row r="2" spans="1:16" ht="18" x14ac:dyDescent="0.25">
      <c r="A2" s="816" t="s">
        <v>530</v>
      </c>
      <c r="B2" s="817"/>
      <c r="C2" s="817"/>
      <c r="D2" s="817"/>
      <c r="E2" s="817"/>
      <c r="F2" s="817"/>
      <c r="G2" s="817"/>
      <c r="H2" s="817"/>
      <c r="I2" s="817"/>
      <c r="J2" s="817"/>
      <c r="K2" s="817"/>
      <c r="L2" s="817"/>
      <c r="M2" s="818"/>
    </row>
    <row r="3" spans="1:16" ht="15.75" x14ac:dyDescent="0.25">
      <c r="A3" s="819" t="s">
        <v>531</v>
      </c>
      <c r="B3" s="820"/>
      <c r="C3" s="820"/>
      <c r="D3" s="820"/>
      <c r="E3" s="820"/>
      <c r="F3" s="820"/>
      <c r="G3" s="820"/>
      <c r="H3" s="820"/>
      <c r="I3" s="820"/>
      <c r="J3" s="820"/>
      <c r="K3" s="820"/>
      <c r="L3" s="820"/>
      <c r="M3" s="821"/>
    </row>
    <row r="4" spans="1:16" ht="15" x14ac:dyDescent="0.25">
      <c r="A4" s="822" t="s">
        <v>316</v>
      </c>
      <c r="B4" s="823"/>
      <c r="C4" s="823"/>
      <c r="D4" s="823"/>
      <c r="E4" s="823"/>
      <c r="F4" s="823"/>
      <c r="G4" s="823"/>
      <c r="H4" s="823"/>
      <c r="I4" s="823"/>
      <c r="J4" s="823"/>
      <c r="K4" s="823"/>
      <c r="L4" s="823"/>
      <c r="M4" s="824"/>
    </row>
    <row r="5" spans="1:16" ht="14.25" x14ac:dyDescent="0.2">
      <c r="A5" s="326" t="s">
        <v>532</v>
      </c>
      <c r="B5" s="327"/>
      <c r="C5" s="328"/>
      <c r="D5" s="329"/>
      <c r="E5" s="329"/>
      <c r="F5" s="329"/>
      <c r="G5" s="329"/>
      <c r="H5" s="329"/>
      <c r="I5" s="329"/>
      <c r="J5" s="330" t="s">
        <v>533</v>
      </c>
      <c r="K5" s="329"/>
      <c r="L5" s="331"/>
      <c r="M5" s="332"/>
    </row>
    <row r="6" spans="1:16" ht="19.5" customHeight="1" x14ac:dyDescent="0.2">
      <c r="A6" s="825" t="s">
        <v>2</v>
      </c>
      <c r="B6" s="826"/>
      <c r="C6" s="826"/>
      <c r="D6" s="826"/>
      <c r="E6" s="826"/>
      <c r="F6" s="826"/>
      <c r="G6" s="826"/>
      <c r="H6" s="826"/>
      <c r="I6" s="826"/>
      <c r="J6" s="827" t="s">
        <v>603</v>
      </c>
      <c r="K6" s="828"/>
      <c r="L6" s="828"/>
      <c r="M6" s="829"/>
    </row>
    <row r="7" spans="1:16" ht="6" customHeight="1" x14ac:dyDescent="0.2">
      <c r="A7" s="333"/>
      <c r="B7" s="334"/>
      <c r="C7" s="334"/>
      <c r="D7" s="334"/>
      <c r="E7" s="334"/>
      <c r="F7" s="334"/>
      <c r="G7" s="334"/>
      <c r="H7" s="334"/>
      <c r="I7" s="334"/>
      <c r="J7" s="334"/>
      <c r="K7" s="334"/>
      <c r="L7" s="334"/>
      <c r="M7" s="335"/>
    </row>
    <row r="8" spans="1:16" ht="35.25" customHeight="1" x14ac:dyDescent="0.35">
      <c r="A8" s="805" t="s">
        <v>534</v>
      </c>
      <c r="B8" s="805"/>
      <c r="C8" s="805"/>
      <c r="D8" s="805"/>
      <c r="E8" s="805"/>
      <c r="F8" s="805"/>
      <c r="G8" s="805"/>
      <c r="H8" s="805"/>
      <c r="I8" s="805"/>
      <c r="J8" s="805"/>
      <c r="K8" s="805"/>
      <c r="L8" s="805"/>
      <c r="M8" s="805"/>
      <c r="N8" s="336"/>
      <c r="O8" s="336"/>
      <c r="P8" s="336"/>
    </row>
    <row r="9" spans="1:16" ht="15.75" x14ac:dyDescent="0.25">
      <c r="A9" s="806" t="s">
        <v>535</v>
      </c>
      <c r="B9" s="806"/>
      <c r="C9" s="806"/>
      <c r="D9" s="806"/>
      <c r="E9" s="806"/>
      <c r="F9" s="806"/>
      <c r="G9" s="806"/>
      <c r="H9" s="806"/>
      <c r="I9" s="806"/>
      <c r="J9" s="806"/>
      <c r="K9" s="806"/>
      <c r="L9" s="806"/>
      <c r="M9" s="806"/>
    </row>
    <row r="10" spans="1:16" ht="13.5" customHeight="1" x14ac:dyDescent="0.2">
      <c r="A10" s="807" t="s">
        <v>454</v>
      </c>
      <c r="B10" s="807"/>
      <c r="C10" s="808" t="s">
        <v>8</v>
      </c>
      <c r="D10" s="808"/>
      <c r="E10" s="808"/>
      <c r="F10" s="808"/>
      <c r="G10" s="808"/>
      <c r="H10" s="808"/>
      <c r="I10" s="808"/>
      <c r="J10" s="809" t="s">
        <v>536</v>
      </c>
      <c r="K10" s="809"/>
      <c r="L10" s="810" t="s">
        <v>537</v>
      </c>
      <c r="M10" s="810"/>
    </row>
    <row r="11" spans="1:16" ht="12.75" customHeight="1" x14ac:dyDescent="0.2">
      <c r="A11" s="807"/>
      <c r="B11" s="807"/>
      <c r="C11" s="808"/>
      <c r="D11" s="808"/>
      <c r="E11" s="808"/>
      <c r="F11" s="808"/>
      <c r="G11" s="808"/>
      <c r="H11" s="808"/>
      <c r="I11" s="808"/>
      <c r="J11" s="811" t="s">
        <v>538</v>
      </c>
      <c r="K11" s="811" t="s">
        <v>539</v>
      </c>
      <c r="L11" s="812" t="s">
        <v>538</v>
      </c>
      <c r="M11" s="812" t="s">
        <v>539</v>
      </c>
    </row>
    <row r="12" spans="1:16" ht="13.5" customHeight="1" x14ac:dyDescent="0.2">
      <c r="A12" s="807"/>
      <c r="B12" s="807"/>
      <c r="C12" s="808"/>
      <c r="D12" s="808"/>
      <c r="E12" s="808"/>
      <c r="F12" s="808"/>
      <c r="G12" s="808"/>
      <c r="H12" s="808"/>
      <c r="I12" s="808"/>
      <c r="J12" s="811"/>
      <c r="K12" s="811"/>
      <c r="L12" s="812"/>
      <c r="M12" s="812"/>
    </row>
    <row r="13" spans="1:16" ht="15.75" x14ac:dyDescent="0.25">
      <c r="A13" s="831" t="s">
        <v>540</v>
      </c>
      <c r="B13" s="831"/>
      <c r="C13" s="831"/>
      <c r="D13" s="831"/>
      <c r="E13" s="831"/>
      <c r="F13" s="831"/>
      <c r="G13" s="831"/>
      <c r="H13" s="831"/>
      <c r="I13" s="831"/>
      <c r="J13" s="831"/>
      <c r="K13" s="831"/>
      <c r="L13" s="831"/>
      <c r="M13" s="831"/>
    </row>
    <row r="14" spans="1:16" x14ac:dyDescent="0.2">
      <c r="A14" s="832" t="s">
        <v>491</v>
      </c>
      <c r="B14" s="833"/>
      <c r="C14" s="830" t="s">
        <v>541</v>
      </c>
      <c r="D14" s="830"/>
      <c r="E14" s="830"/>
      <c r="F14" s="830"/>
      <c r="G14" s="830"/>
      <c r="H14" s="830"/>
      <c r="I14" s="830"/>
      <c r="J14" s="337">
        <v>5</v>
      </c>
      <c r="K14" s="337">
        <v>5</v>
      </c>
      <c r="L14" s="338">
        <v>20</v>
      </c>
      <c r="M14" s="338">
        <v>20</v>
      </c>
      <c r="N14" s="339"/>
    </row>
    <row r="15" spans="1:16" x14ac:dyDescent="0.2">
      <c r="A15" s="832" t="s">
        <v>493</v>
      </c>
      <c r="B15" s="833"/>
      <c r="C15" s="830" t="s">
        <v>542</v>
      </c>
      <c r="D15" s="830"/>
      <c r="E15" s="830"/>
      <c r="F15" s="830"/>
      <c r="G15" s="830"/>
      <c r="H15" s="830"/>
      <c r="I15" s="830"/>
      <c r="J15" s="337">
        <v>1.5</v>
      </c>
      <c r="K15" s="337">
        <v>1.5</v>
      </c>
      <c r="L15" s="338">
        <v>1.5</v>
      </c>
      <c r="M15" s="338">
        <v>1.5</v>
      </c>
      <c r="N15" s="339"/>
    </row>
    <row r="16" spans="1:16" x14ac:dyDescent="0.2">
      <c r="A16" s="832" t="s">
        <v>495</v>
      </c>
      <c r="B16" s="833"/>
      <c r="C16" s="830" t="s">
        <v>543</v>
      </c>
      <c r="D16" s="830"/>
      <c r="E16" s="830"/>
      <c r="F16" s="830"/>
      <c r="G16" s="830"/>
      <c r="H16" s="830"/>
      <c r="I16" s="830"/>
      <c r="J16" s="337">
        <v>1</v>
      </c>
      <c r="K16" s="337">
        <v>1</v>
      </c>
      <c r="L16" s="338">
        <v>1</v>
      </c>
      <c r="M16" s="338">
        <v>1</v>
      </c>
      <c r="N16" s="339"/>
    </row>
    <row r="17" spans="1:14" x14ac:dyDescent="0.2">
      <c r="A17" s="832" t="s">
        <v>497</v>
      </c>
      <c r="B17" s="833"/>
      <c r="C17" s="830" t="s">
        <v>544</v>
      </c>
      <c r="D17" s="830"/>
      <c r="E17" s="830"/>
      <c r="F17" s="830"/>
      <c r="G17" s="830"/>
      <c r="H17" s="830"/>
      <c r="I17" s="830"/>
      <c r="J17" s="337">
        <v>0.2</v>
      </c>
      <c r="K17" s="337">
        <v>0.2</v>
      </c>
      <c r="L17" s="338">
        <v>0.2</v>
      </c>
      <c r="M17" s="338">
        <v>0.2</v>
      </c>
      <c r="N17" s="339"/>
    </row>
    <row r="18" spans="1:14" x14ac:dyDescent="0.2">
      <c r="A18" s="832" t="s">
        <v>545</v>
      </c>
      <c r="B18" s="833"/>
      <c r="C18" s="830" t="s">
        <v>546</v>
      </c>
      <c r="D18" s="830"/>
      <c r="E18" s="830"/>
      <c r="F18" s="830"/>
      <c r="G18" s="830"/>
      <c r="H18" s="830"/>
      <c r="I18" s="830"/>
      <c r="J18" s="337">
        <v>0.6</v>
      </c>
      <c r="K18" s="337">
        <v>0.6</v>
      </c>
      <c r="L18" s="338">
        <v>0.6</v>
      </c>
      <c r="M18" s="338">
        <v>0.6</v>
      </c>
      <c r="N18" s="339"/>
    </row>
    <row r="19" spans="1:14" x14ac:dyDescent="0.2">
      <c r="A19" s="832" t="s">
        <v>547</v>
      </c>
      <c r="B19" s="833"/>
      <c r="C19" s="830" t="s">
        <v>548</v>
      </c>
      <c r="D19" s="830"/>
      <c r="E19" s="830"/>
      <c r="F19" s="830"/>
      <c r="G19" s="830"/>
      <c r="H19" s="830"/>
      <c r="I19" s="830"/>
      <c r="J19" s="337">
        <v>2.5</v>
      </c>
      <c r="K19" s="337">
        <v>2.5</v>
      </c>
      <c r="L19" s="338">
        <v>2.5</v>
      </c>
      <c r="M19" s="338">
        <v>2.5</v>
      </c>
      <c r="N19" s="339"/>
    </row>
    <row r="20" spans="1:14" x14ac:dyDescent="0.2">
      <c r="A20" s="832" t="s">
        <v>549</v>
      </c>
      <c r="B20" s="833"/>
      <c r="C20" s="830" t="s">
        <v>550</v>
      </c>
      <c r="D20" s="830"/>
      <c r="E20" s="830"/>
      <c r="F20" s="830"/>
      <c r="G20" s="830"/>
      <c r="H20" s="830"/>
      <c r="I20" s="830"/>
      <c r="J20" s="337">
        <v>3</v>
      </c>
      <c r="K20" s="337">
        <v>3</v>
      </c>
      <c r="L20" s="338">
        <v>3</v>
      </c>
      <c r="M20" s="338">
        <v>3</v>
      </c>
      <c r="N20" s="339"/>
    </row>
    <row r="21" spans="1:14" x14ac:dyDescent="0.2">
      <c r="A21" s="832" t="s">
        <v>551</v>
      </c>
      <c r="B21" s="833"/>
      <c r="C21" s="830" t="s">
        <v>552</v>
      </c>
      <c r="D21" s="830"/>
      <c r="E21" s="830"/>
      <c r="F21" s="830"/>
      <c r="G21" s="830"/>
      <c r="H21" s="830"/>
      <c r="I21" s="830"/>
      <c r="J21" s="337">
        <v>8</v>
      </c>
      <c r="K21" s="337">
        <v>8</v>
      </c>
      <c r="L21" s="338">
        <v>8</v>
      </c>
      <c r="M21" s="338">
        <v>8</v>
      </c>
      <c r="N21" s="339"/>
    </row>
    <row r="22" spans="1:14" x14ac:dyDescent="0.2">
      <c r="A22" s="832" t="s">
        <v>553</v>
      </c>
      <c r="B22" s="833"/>
      <c r="C22" s="830" t="s">
        <v>554</v>
      </c>
      <c r="D22" s="830"/>
      <c r="E22" s="830"/>
      <c r="F22" s="830"/>
      <c r="G22" s="830"/>
      <c r="H22" s="830"/>
      <c r="I22" s="830"/>
      <c r="J22" s="337">
        <v>0</v>
      </c>
      <c r="K22" s="337">
        <v>0</v>
      </c>
      <c r="L22" s="338">
        <v>0</v>
      </c>
      <c r="M22" s="338">
        <v>0</v>
      </c>
      <c r="N22" s="339"/>
    </row>
    <row r="23" spans="1:14" ht="15.75" x14ac:dyDescent="0.25">
      <c r="A23" s="834" t="s">
        <v>555</v>
      </c>
      <c r="B23" s="834"/>
      <c r="C23" s="834" t="s">
        <v>320</v>
      </c>
      <c r="D23" s="834"/>
      <c r="E23" s="834"/>
      <c r="F23" s="834"/>
      <c r="G23" s="834"/>
      <c r="H23" s="834"/>
      <c r="I23" s="834"/>
      <c r="J23" s="340">
        <f>SUM(J14:J22)</f>
        <v>21.8</v>
      </c>
      <c r="K23" s="340">
        <f>SUM(K14:K22)</f>
        <v>21.8</v>
      </c>
      <c r="L23" s="341">
        <f>SUM(L14:L22)</f>
        <v>36.799999999999997</v>
      </c>
      <c r="M23" s="341">
        <f>SUM(M14:M22)</f>
        <v>36.799999999999997</v>
      </c>
      <c r="N23" s="339"/>
    </row>
    <row r="24" spans="1:14" ht="15.75" x14ac:dyDescent="0.25">
      <c r="A24" s="831" t="s">
        <v>556</v>
      </c>
      <c r="B24" s="831"/>
      <c r="C24" s="831"/>
      <c r="D24" s="831"/>
      <c r="E24" s="831"/>
      <c r="F24" s="831"/>
      <c r="G24" s="831"/>
      <c r="H24" s="831"/>
      <c r="I24" s="831"/>
      <c r="J24" s="831"/>
      <c r="K24" s="831"/>
      <c r="L24" s="831"/>
      <c r="M24" s="831"/>
      <c r="N24" s="339"/>
    </row>
    <row r="25" spans="1:14" x14ac:dyDescent="0.2">
      <c r="A25" s="832" t="s">
        <v>557</v>
      </c>
      <c r="B25" s="833"/>
      <c r="C25" s="830" t="s">
        <v>558</v>
      </c>
      <c r="D25" s="830"/>
      <c r="E25" s="830"/>
      <c r="F25" s="830"/>
      <c r="G25" s="830"/>
      <c r="H25" s="830"/>
      <c r="I25" s="830"/>
      <c r="J25" s="337">
        <v>17.98</v>
      </c>
      <c r="K25" s="337">
        <v>0</v>
      </c>
      <c r="L25" s="338">
        <v>17.98</v>
      </c>
      <c r="M25" s="338">
        <v>0</v>
      </c>
      <c r="N25" s="339"/>
    </row>
    <row r="26" spans="1:14" x14ac:dyDescent="0.2">
      <c r="A26" s="832" t="s">
        <v>559</v>
      </c>
      <c r="B26" s="833"/>
      <c r="C26" s="830" t="s">
        <v>560</v>
      </c>
      <c r="D26" s="830"/>
      <c r="E26" s="830"/>
      <c r="F26" s="830"/>
      <c r="G26" s="830"/>
      <c r="H26" s="830"/>
      <c r="I26" s="830"/>
      <c r="J26" s="337">
        <v>3.97</v>
      </c>
      <c r="K26" s="337">
        <v>0</v>
      </c>
      <c r="L26" s="338">
        <v>3.97</v>
      </c>
      <c r="M26" s="338">
        <v>0</v>
      </c>
      <c r="N26" s="339"/>
    </row>
    <row r="27" spans="1:14" x14ac:dyDescent="0.2">
      <c r="A27" s="832" t="s">
        <v>561</v>
      </c>
      <c r="B27" s="833"/>
      <c r="C27" s="830" t="s">
        <v>562</v>
      </c>
      <c r="D27" s="830"/>
      <c r="E27" s="830"/>
      <c r="F27" s="830"/>
      <c r="G27" s="830"/>
      <c r="H27" s="830"/>
      <c r="I27" s="830"/>
      <c r="J27" s="337">
        <v>0.86</v>
      </c>
      <c r="K27" s="337">
        <v>0.65</v>
      </c>
      <c r="L27" s="338">
        <v>0.86</v>
      </c>
      <c r="M27" s="338">
        <v>0.65</v>
      </c>
      <c r="N27" s="339"/>
    </row>
    <row r="28" spans="1:14" x14ac:dyDescent="0.2">
      <c r="A28" s="832" t="s">
        <v>563</v>
      </c>
      <c r="B28" s="833"/>
      <c r="C28" s="830" t="s">
        <v>564</v>
      </c>
      <c r="D28" s="830"/>
      <c r="E28" s="830"/>
      <c r="F28" s="830"/>
      <c r="G28" s="830"/>
      <c r="H28" s="830"/>
      <c r="I28" s="830"/>
      <c r="J28" s="337">
        <v>11.07</v>
      </c>
      <c r="K28" s="337">
        <v>8.33</v>
      </c>
      <c r="L28" s="338">
        <v>11.07</v>
      </c>
      <c r="M28" s="338">
        <v>8.33</v>
      </c>
      <c r="N28" s="339"/>
    </row>
    <row r="29" spans="1:14" x14ac:dyDescent="0.2">
      <c r="A29" s="832" t="s">
        <v>565</v>
      </c>
      <c r="B29" s="833"/>
      <c r="C29" s="830" t="s">
        <v>566</v>
      </c>
      <c r="D29" s="830"/>
      <c r="E29" s="830"/>
      <c r="F29" s="830"/>
      <c r="G29" s="830"/>
      <c r="H29" s="830"/>
      <c r="I29" s="830"/>
      <c r="J29" s="337">
        <v>7.0000000000000007E-2</v>
      </c>
      <c r="K29" s="337">
        <v>0.05</v>
      </c>
      <c r="L29" s="338">
        <v>7.0000000000000007E-2</v>
      </c>
      <c r="M29" s="338">
        <v>0.05</v>
      </c>
      <c r="N29" s="339"/>
    </row>
    <row r="30" spans="1:14" x14ac:dyDescent="0.2">
      <c r="A30" s="832" t="s">
        <v>567</v>
      </c>
      <c r="B30" s="833"/>
      <c r="C30" s="830" t="s">
        <v>568</v>
      </c>
      <c r="D30" s="830"/>
      <c r="E30" s="830"/>
      <c r="F30" s="830"/>
      <c r="G30" s="830"/>
      <c r="H30" s="830"/>
      <c r="I30" s="830"/>
      <c r="J30" s="337">
        <v>0.74</v>
      </c>
      <c r="K30" s="337">
        <v>0.56000000000000005</v>
      </c>
      <c r="L30" s="338">
        <v>0.74</v>
      </c>
      <c r="M30" s="338">
        <v>0.56000000000000005</v>
      </c>
      <c r="N30" s="339"/>
    </row>
    <row r="31" spans="1:14" x14ac:dyDescent="0.2">
      <c r="A31" s="832" t="s">
        <v>569</v>
      </c>
      <c r="B31" s="833"/>
      <c r="C31" s="830" t="s">
        <v>570</v>
      </c>
      <c r="D31" s="830"/>
      <c r="E31" s="830"/>
      <c r="F31" s="830"/>
      <c r="G31" s="830"/>
      <c r="H31" s="830"/>
      <c r="I31" s="830"/>
      <c r="J31" s="337">
        <v>2.14</v>
      </c>
      <c r="K31" s="337">
        <v>0</v>
      </c>
      <c r="L31" s="338">
        <v>2.14</v>
      </c>
      <c r="M31" s="338">
        <v>0</v>
      </c>
      <c r="N31" s="339"/>
    </row>
    <row r="32" spans="1:14" x14ac:dyDescent="0.2">
      <c r="A32" s="832" t="s">
        <v>571</v>
      </c>
      <c r="B32" s="833"/>
      <c r="C32" s="830" t="s">
        <v>572</v>
      </c>
      <c r="D32" s="830"/>
      <c r="E32" s="830"/>
      <c r="F32" s="830"/>
      <c r="G32" s="830"/>
      <c r="H32" s="830"/>
      <c r="I32" s="830"/>
      <c r="J32" s="337">
        <v>0.1</v>
      </c>
      <c r="K32" s="337">
        <v>7.0000000000000007E-2</v>
      </c>
      <c r="L32" s="338">
        <v>0.1</v>
      </c>
      <c r="M32" s="338">
        <v>7.0000000000000007E-2</v>
      </c>
      <c r="N32" s="339"/>
    </row>
    <row r="33" spans="1:14" x14ac:dyDescent="0.2">
      <c r="A33" s="832" t="s">
        <v>573</v>
      </c>
      <c r="B33" s="833"/>
      <c r="C33" s="830" t="s">
        <v>574</v>
      </c>
      <c r="D33" s="830"/>
      <c r="E33" s="830"/>
      <c r="F33" s="830"/>
      <c r="G33" s="830"/>
      <c r="H33" s="830"/>
      <c r="I33" s="830"/>
      <c r="J33" s="337">
        <v>11.92</v>
      </c>
      <c r="K33" s="337">
        <v>8.9700000000000006</v>
      </c>
      <c r="L33" s="338">
        <v>11.92</v>
      </c>
      <c r="M33" s="338">
        <v>8.9700000000000006</v>
      </c>
      <c r="N33" s="339"/>
    </row>
    <row r="34" spans="1:14" x14ac:dyDescent="0.2">
      <c r="A34" s="832" t="s">
        <v>575</v>
      </c>
      <c r="B34" s="833"/>
      <c r="C34" s="830" t="s">
        <v>576</v>
      </c>
      <c r="D34" s="830"/>
      <c r="E34" s="830"/>
      <c r="F34" s="830"/>
      <c r="G34" s="830"/>
      <c r="H34" s="830"/>
      <c r="I34" s="830"/>
      <c r="J34" s="337">
        <v>0.03</v>
      </c>
      <c r="K34" s="337">
        <v>0.03</v>
      </c>
      <c r="L34" s="338">
        <v>0.03</v>
      </c>
      <c r="M34" s="338">
        <v>0.03</v>
      </c>
      <c r="N34" s="339"/>
    </row>
    <row r="35" spans="1:14" ht="15.75" x14ac:dyDescent="0.25">
      <c r="A35" s="834" t="s">
        <v>577</v>
      </c>
      <c r="B35" s="834"/>
      <c r="C35" s="834" t="s">
        <v>320</v>
      </c>
      <c r="D35" s="834"/>
      <c r="E35" s="834"/>
      <c r="F35" s="834"/>
      <c r="G35" s="834"/>
      <c r="H35" s="834"/>
      <c r="I35" s="834"/>
      <c r="J35" s="340">
        <f>SUM(J25:J34)</f>
        <v>48.88</v>
      </c>
      <c r="K35" s="340">
        <f>SUM(K25:K34)</f>
        <v>18.660000000000004</v>
      </c>
      <c r="L35" s="341">
        <f>SUM(L25:L34)</f>
        <v>48.88</v>
      </c>
      <c r="M35" s="341">
        <f>SUM(M25:M34)</f>
        <v>18.660000000000004</v>
      </c>
      <c r="N35" s="339"/>
    </row>
    <row r="36" spans="1:14" ht="15.75" x14ac:dyDescent="0.25">
      <c r="A36" s="831" t="s">
        <v>578</v>
      </c>
      <c r="B36" s="831"/>
      <c r="C36" s="831"/>
      <c r="D36" s="831"/>
      <c r="E36" s="831"/>
      <c r="F36" s="831"/>
      <c r="G36" s="831"/>
      <c r="H36" s="831"/>
      <c r="I36" s="831"/>
      <c r="J36" s="831"/>
      <c r="K36" s="831"/>
      <c r="L36" s="831"/>
      <c r="M36" s="831"/>
      <c r="N36" s="339"/>
    </row>
    <row r="37" spans="1:14" x14ac:dyDescent="0.2">
      <c r="A37" s="832" t="s">
        <v>579</v>
      </c>
      <c r="B37" s="833"/>
      <c r="C37" s="830" t="s">
        <v>580</v>
      </c>
      <c r="D37" s="830"/>
      <c r="E37" s="830"/>
      <c r="F37" s="830"/>
      <c r="G37" s="830"/>
      <c r="H37" s="830"/>
      <c r="I37" s="830"/>
      <c r="J37" s="342">
        <v>5.49</v>
      </c>
      <c r="K37" s="342">
        <v>4.13</v>
      </c>
      <c r="L37" s="343">
        <v>5.49</v>
      </c>
      <c r="M37" s="343">
        <v>4.13</v>
      </c>
      <c r="N37" s="339"/>
    </row>
    <row r="38" spans="1:14" x14ac:dyDescent="0.2">
      <c r="A38" s="832" t="s">
        <v>581</v>
      </c>
      <c r="B38" s="833"/>
      <c r="C38" s="830" t="s">
        <v>582</v>
      </c>
      <c r="D38" s="830"/>
      <c r="E38" s="830"/>
      <c r="F38" s="830"/>
      <c r="G38" s="830"/>
      <c r="H38" s="830"/>
      <c r="I38" s="830"/>
      <c r="J38" s="342">
        <v>0.13</v>
      </c>
      <c r="K38" s="342">
        <v>0.1</v>
      </c>
      <c r="L38" s="343">
        <v>0.13</v>
      </c>
      <c r="M38" s="343">
        <v>0.1</v>
      </c>
      <c r="N38" s="339"/>
    </row>
    <row r="39" spans="1:14" x14ac:dyDescent="0.2">
      <c r="A39" s="832" t="s">
        <v>583</v>
      </c>
      <c r="B39" s="833"/>
      <c r="C39" s="830" t="s">
        <v>584</v>
      </c>
      <c r="D39" s="830"/>
      <c r="E39" s="830"/>
      <c r="F39" s="830"/>
      <c r="G39" s="830"/>
      <c r="H39" s="830"/>
      <c r="I39" s="830"/>
      <c r="J39" s="342">
        <v>2.36</v>
      </c>
      <c r="K39" s="342">
        <v>1.77</v>
      </c>
      <c r="L39" s="343">
        <v>2.36</v>
      </c>
      <c r="M39" s="343">
        <v>1.77</v>
      </c>
      <c r="N39" s="339"/>
    </row>
    <row r="40" spans="1:14" x14ac:dyDescent="0.2">
      <c r="A40" s="832" t="s">
        <v>585</v>
      </c>
      <c r="B40" s="833"/>
      <c r="C40" s="830" t="s">
        <v>586</v>
      </c>
      <c r="D40" s="830"/>
      <c r="E40" s="830"/>
      <c r="F40" s="830"/>
      <c r="G40" s="830"/>
      <c r="H40" s="830"/>
      <c r="I40" s="830"/>
      <c r="J40" s="342">
        <v>2.97</v>
      </c>
      <c r="K40" s="342">
        <v>2.2400000000000002</v>
      </c>
      <c r="L40" s="343">
        <v>2.97</v>
      </c>
      <c r="M40" s="343">
        <v>2.2400000000000002</v>
      </c>
      <c r="N40" s="339"/>
    </row>
    <row r="41" spans="1:14" x14ac:dyDescent="0.2">
      <c r="A41" s="832" t="s">
        <v>587</v>
      </c>
      <c r="B41" s="833"/>
      <c r="C41" s="830" t="s">
        <v>588</v>
      </c>
      <c r="D41" s="830"/>
      <c r="E41" s="830"/>
      <c r="F41" s="830"/>
      <c r="G41" s="830"/>
      <c r="H41" s="830"/>
      <c r="I41" s="830"/>
      <c r="J41" s="342">
        <v>0.46</v>
      </c>
      <c r="K41" s="342">
        <v>0.35</v>
      </c>
      <c r="L41" s="343">
        <v>0.46</v>
      </c>
      <c r="M41" s="343">
        <v>0.35</v>
      </c>
      <c r="N41" s="339"/>
    </row>
    <row r="42" spans="1:14" ht="15.75" x14ac:dyDescent="0.25">
      <c r="A42" s="834" t="s">
        <v>589</v>
      </c>
      <c r="B42" s="834"/>
      <c r="C42" s="834" t="s">
        <v>320</v>
      </c>
      <c r="D42" s="834"/>
      <c r="E42" s="834"/>
      <c r="F42" s="834"/>
      <c r="G42" s="834"/>
      <c r="H42" s="834"/>
      <c r="I42" s="834"/>
      <c r="J42" s="344">
        <f>SUM(J37:J41)</f>
        <v>11.410000000000002</v>
      </c>
      <c r="K42" s="344">
        <f>SUM(K37:K41)</f>
        <v>8.59</v>
      </c>
      <c r="L42" s="345">
        <f>SUM(L37:L41)</f>
        <v>11.410000000000002</v>
      </c>
      <c r="M42" s="345">
        <f>SUM(M37:M41)</f>
        <v>8.59</v>
      </c>
    </row>
    <row r="43" spans="1:14" ht="15.75" x14ac:dyDescent="0.25">
      <c r="A43" s="831" t="s">
        <v>590</v>
      </c>
      <c r="B43" s="831"/>
      <c r="C43" s="831"/>
      <c r="D43" s="831"/>
      <c r="E43" s="831"/>
      <c r="F43" s="831"/>
      <c r="G43" s="831"/>
      <c r="H43" s="831"/>
      <c r="I43" s="831"/>
      <c r="J43" s="831"/>
      <c r="K43" s="831"/>
      <c r="L43" s="831"/>
      <c r="M43" s="831"/>
    </row>
    <row r="44" spans="1:14" x14ac:dyDescent="0.2">
      <c r="A44" s="832" t="s">
        <v>591</v>
      </c>
      <c r="B44" s="833"/>
      <c r="C44" s="830" t="s">
        <v>592</v>
      </c>
      <c r="D44" s="830"/>
      <c r="E44" s="830"/>
      <c r="F44" s="830"/>
      <c r="G44" s="830"/>
      <c r="H44" s="830"/>
      <c r="I44" s="830"/>
      <c r="J44" s="342">
        <v>10.1</v>
      </c>
      <c r="K44" s="342">
        <v>3.65</v>
      </c>
      <c r="L44" s="343">
        <v>17.989999999999998</v>
      </c>
      <c r="M44" s="343">
        <v>6.87</v>
      </c>
    </row>
    <row r="45" spans="1:14" ht="44.25" customHeight="1" x14ac:dyDescent="0.2">
      <c r="A45" s="832" t="s">
        <v>593</v>
      </c>
      <c r="B45" s="833"/>
      <c r="C45" s="835" t="s">
        <v>594</v>
      </c>
      <c r="D45" s="835"/>
      <c r="E45" s="835"/>
      <c r="F45" s="835"/>
      <c r="G45" s="835"/>
      <c r="H45" s="835"/>
      <c r="I45" s="835"/>
      <c r="J45" s="342">
        <v>0.47</v>
      </c>
      <c r="K45" s="342">
        <v>0.35</v>
      </c>
      <c r="L45" s="343">
        <v>0.49</v>
      </c>
      <c r="M45" s="343">
        <v>0.37</v>
      </c>
    </row>
    <row r="46" spans="1:14" ht="15.75" x14ac:dyDescent="0.25">
      <c r="A46" s="834" t="s">
        <v>393</v>
      </c>
      <c r="B46" s="834"/>
      <c r="C46" s="834" t="s">
        <v>320</v>
      </c>
      <c r="D46" s="834"/>
      <c r="E46" s="834"/>
      <c r="F46" s="834"/>
      <c r="G46" s="834"/>
      <c r="H46" s="834"/>
      <c r="I46" s="834"/>
      <c r="J46" s="344">
        <f>SUM(J44:J45)</f>
        <v>10.57</v>
      </c>
      <c r="K46" s="344">
        <f>SUM(K44:K45)</f>
        <v>4</v>
      </c>
      <c r="L46" s="345">
        <f>SUM(L44:L45)</f>
        <v>18.479999999999997</v>
      </c>
      <c r="M46" s="345">
        <f>SUM(M44:M45)</f>
        <v>7.24</v>
      </c>
    </row>
    <row r="47" spans="1:14" ht="7.5" customHeight="1" x14ac:dyDescent="0.25">
      <c r="A47" s="346"/>
      <c r="B47" s="346"/>
      <c r="C47" s="346"/>
      <c r="D47" s="346"/>
      <c r="E47" s="346"/>
      <c r="F47" s="346"/>
      <c r="G47" s="346"/>
      <c r="H47" s="346"/>
      <c r="I47" s="346"/>
      <c r="J47" s="347"/>
      <c r="K47" s="347"/>
      <c r="L47" s="347"/>
      <c r="M47" s="347"/>
    </row>
    <row r="48" spans="1:14" ht="18" x14ac:dyDescent="0.25">
      <c r="A48" s="831"/>
      <c r="B48" s="831"/>
      <c r="C48" s="831" t="s">
        <v>595</v>
      </c>
      <c r="D48" s="831"/>
      <c r="E48" s="831"/>
      <c r="F48" s="831"/>
      <c r="G48" s="831"/>
      <c r="H48" s="831"/>
      <c r="I48" s="831"/>
      <c r="J48" s="348">
        <f>J23+J35+J42+J46</f>
        <v>92.66</v>
      </c>
      <c r="K48" s="348">
        <f>K23+K35+K42+K46</f>
        <v>53.050000000000011</v>
      </c>
      <c r="L48" s="349">
        <f>L23+L35+L42+L46</f>
        <v>115.57</v>
      </c>
      <c r="M48" s="349">
        <f>M23+M35+M42+M46</f>
        <v>71.289999999999992</v>
      </c>
    </row>
    <row r="50" spans="2:3" x14ac:dyDescent="0.2">
      <c r="B50" s="350"/>
      <c r="C50" s="350"/>
    </row>
    <row r="61" spans="2:3" x14ac:dyDescent="0.2">
      <c r="B61" s="38" t="s">
        <v>446</v>
      </c>
    </row>
  </sheetData>
  <mergeCells count="82">
    <mergeCell ref="A48:B48"/>
    <mergeCell ref="C48:I48"/>
    <mergeCell ref="A43:M43"/>
    <mergeCell ref="A44:B44"/>
    <mergeCell ref="C44:I44"/>
    <mergeCell ref="A45:B45"/>
    <mergeCell ref="C45:I45"/>
    <mergeCell ref="A46:B46"/>
    <mergeCell ref="C46:I46"/>
    <mergeCell ref="A40:B40"/>
    <mergeCell ref="C40:I40"/>
    <mergeCell ref="A41:B41"/>
    <mergeCell ref="C41:I41"/>
    <mergeCell ref="A42:B42"/>
    <mergeCell ref="C42:I42"/>
    <mergeCell ref="A39:B39"/>
    <mergeCell ref="C39:I39"/>
    <mergeCell ref="A33:B33"/>
    <mergeCell ref="C33:I33"/>
    <mergeCell ref="A34:B34"/>
    <mergeCell ref="C34:I34"/>
    <mergeCell ref="A35:B35"/>
    <mergeCell ref="C35:I35"/>
    <mergeCell ref="A36:M36"/>
    <mergeCell ref="A37:B37"/>
    <mergeCell ref="C37:I37"/>
    <mergeCell ref="A38:B38"/>
    <mergeCell ref="C38:I38"/>
    <mergeCell ref="A30:B30"/>
    <mergeCell ref="C30:I30"/>
    <mergeCell ref="A31:B31"/>
    <mergeCell ref="C31:I31"/>
    <mergeCell ref="A32:B32"/>
    <mergeCell ref="C32:I32"/>
    <mergeCell ref="A27:B27"/>
    <mergeCell ref="C27:I27"/>
    <mergeCell ref="A28:B28"/>
    <mergeCell ref="C28:I28"/>
    <mergeCell ref="A29:B29"/>
    <mergeCell ref="C29:I29"/>
    <mergeCell ref="A19:B19"/>
    <mergeCell ref="C19:I19"/>
    <mergeCell ref="A26:B26"/>
    <mergeCell ref="C26:I26"/>
    <mergeCell ref="A20:B20"/>
    <mergeCell ref="C20:I20"/>
    <mergeCell ref="A21:B21"/>
    <mergeCell ref="C21:I21"/>
    <mergeCell ref="A22:B22"/>
    <mergeCell ref="C22:I22"/>
    <mergeCell ref="A23:B23"/>
    <mergeCell ref="C23:I23"/>
    <mergeCell ref="A24:M24"/>
    <mergeCell ref="A25:B25"/>
    <mergeCell ref="C25:I25"/>
    <mergeCell ref="A17:B17"/>
    <mergeCell ref="C17:I17"/>
    <mergeCell ref="A18:B18"/>
    <mergeCell ref="C18:I18"/>
    <mergeCell ref="A16:B16"/>
    <mergeCell ref="C16:I16"/>
    <mergeCell ref="C15:I15"/>
    <mergeCell ref="A13:M13"/>
    <mergeCell ref="A14:B14"/>
    <mergeCell ref="C14:I14"/>
    <mergeCell ref="A15:B15"/>
    <mergeCell ref="A1:M1"/>
    <mergeCell ref="A2:M2"/>
    <mergeCell ref="A3:M3"/>
    <mergeCell ref="A4:M4"/>
    <mergeCell ref="A6:I6"/>
    <mergeCell ref="J6:M6"/>
    <mergeCell ref="A8:M8"/>
    <mergeCell ref="A9:M9"/>
    <mergeCell ref="A10:B12"/>
    <mergeCell ref="C10:I12"/>
    <mergeCell ref="J10:K10"/>
    <mergeCell ref="L10:M10"/>
    <mergeCell ref="J11:J12"/>
    <mergeCell ref="K11:K12"/>
    <mergeCell ref="L11:L12"/>
    <mergeCell ref="M11:M12"/>
  </mergeCells>
  <printOptions horizontalCentered="1" verticalCentered="1"/>
  <pageMargins left="0.51181102362204722" right="0.51181102362204722" top="0.78740157480314965" bottom="0.78740157480314965" header="0.31496062992125984" footer="0.31496062992125984"/>
  <pageSetup paperSize="9" scale="86"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47"/>
  <sheetViews>
    <sheetView view="pageBreakPreview" zoomScaleNormal="90" zoomScaleSheetLayoutView="100" workbookViewId="0">
      <selection activeCell="N12" sqref="N12"/>
    </sheetView>
  </sheetViews>
  <sheetFormatPr defaultRowHeight="14.25" x14ac:dyDescent="0.2"/>
  <cols>
    <col min="1" max="1" width="10.28515625" style="36" customWidth="1"/>
    <col min="2" max="2" width="49.28515625" style="36" customWidth="1"/>
    <col min="3" max="3" width="18.7109375" style="36" customWidth="1"/>
    <col min="4" max="4" width="2" style="36" customWidth="1"/>
    <col min="5" max="5" width="17.140625" style="36" customWidth="1"/>
    <col min="6" max="6" width="1" style="36" customWidth="1"/>
    <col min="7" max="7" width="10.42578125" style="36" customWidth="1"/>
    <col min="8" max="8" width="11.42578125" style="36" customWidth="1"/>
    <col min="9" max="9" width="2.140625" style="36" customWidth="1"/>
    <col min="10" max="13" width="9.140625" style="36"/>
    <col min="14" max="14" width="69.7109375" style="36" customWidth="1"/>
    <col min="15" max="15" width="9.7109375" style="36" bestFit="1" customWidth="1"/>
    <col min="16" max="16" width="13.28515625" style="36" customWidth="1"/>
    <col min="17" max="17" width="14.42578125" style="36" customWidth="1"/>
    <col min="18" max="18" width="23.28515625" style="36" customWidth="1"/>
    <col min="19" max="256" width="9.140625" style="36"/>
    <col min="257" max="257" width="10.28515625" style="36" customWidth="1"/>
    <col min="258" max="258" width="49.28515625" style="36" customWidth="1"/>
    <col min="259" max="259" width="18.7109375" style="36" customWidth="1"/>
    <col min="260" max="260" width="2" style="36" customWidth="1"/>
    <col min="261" max="261" width="17.140625" style="36" customWidth="1"/>
    <col min="262" max="262" width="1" style="36" customWidth="1"/>
    <col min="263" max="263" width="10.42578125" style="36" customWidth="1"/>
    <col min="264" max="264" width="11.42578125" style="36" customWidth="1"/>
    <col min="265" max="265" width="2.140625" style="36" customWidth="1"/>
    <col min="266" max="269" width="9.140625" style="36"/>
    <col min="270" max="270" width="69.7109375" style="36" customWidth="1"/>
    <col min="271" max="271" width="9.7109375" style="36" bestFit="1" customWidth="1"/>
    <col min="272" max="272" width="13.28515625" style="36" customWidth="1"/>
    <col min="273" max="273" width="14.42578125" style="36" customWidth="1"/>
    <col min="274" max="274" width="23.28515625" style="36" customWidth="1"/>
    <col min="275" max="512" width="9.140625" style="36"/>
    <col min="513" max="513" width="10.28515625" style="36" customWidth="1"/>
    <col min="514" max="514" width="49.28515625" style="36" customWidth="1"/>
    <col min="515" max="515" width="18.7109375" style="36" customWidth="1"/>
    <col min="516" max="516" width="2" style="36" customWidth="1"/>
    <col min="517" max="517" width="17.140625" style="36" customWidth="1"/>
    <col min="518" max="518" width="1" style="36" customWidth="1"/>
    <col min="519" max="519" width="10.42578125" style="36" customWidth="1"/>
    <col min="520" max="520" width="11.42578125" style="36" customWidth="1"/>
    <col min="521" max="521" width="2.140625" style="36" customWidth="1"/>
    <col min="522" max="525" width="9.140625" style="36"/>
    <col min="526" max="526" width="69.7109375" style="36" customWidth="1"/>
    <col min="527" max="527" width="9.7109375" style="36" bestFit="1" customWidth="1"/>
    <col min="528" max="528" width="13.28515625" style="36" customWidth="1"/>
    <col min="529" max="529" width="14.42578125" style="36" customWidth="1"/>
    <col min="530" max="530" width="23.28515625" style="36" customWidth="1"/>
    <col min="531" max="768" width="9.140625" style="36"/>
    <col min="769" max="769" width="10.28515625" style="36" customWidth="1"/>
    <col min="770" max="770" width="49.28515625" style="36" customWidth="1"/>
    <col min="771" max="771" width="18.7109375" style="36" customWidth="1"/>
    <col min="772" max="772" width="2" style="36" customWidth="1"/>
    <col min="773" max="773" width="17.140625" style="36" customWidth="1"/>
    <col min="774" max="774" width="1" style="36" customWidth="1"/>
    <col min="775" max="775" width="10.42578125" style="36" customWidth="1"/>
    <col min="776" max="776" width="11.42578125" style="36" customWidth="1"/>
    <col min="777" max="777" width="2.140625" style="36" customWidth="1"/>
    <col min="778" max="781" width="9.140625" style="36"/>
    <col min="782" max="782" width="69.7109375" style="36" customWidth="1"/>
    <col min="783" max="783" width="9.7109375" style="36" bestFit="1" customWidth="1"/>
    <col min="784" max="784" width="13.28515625" style="36" customWidth="1"/>
    <col min="785" max="785" width="14.42578125" style="36" customWidth="1"/>
    <col min="786" max="786" width="23.28515625" style="36" customWidth="1"/>
    <col min="787" max="1024" width="9.140625" style="36"/>
    <col min="1025" max="1025" width="10.28515625" style="36" customWidth="1"/>
    <col min="1026" max="1026" width="49.28515625" style="36" customWidth="1"/>
    <col min="1027" max="1027" width="18.7109375" style="36" customWidth="1"/>
    <col min="1028" max="1028" width="2" style="36" customWidth="1"/>
    <col min="1029" max="1029" width="17.140625" style="36" customWidth="1"/>
    <col min="1030" max="1030" width="1" style="36" customWidth="1"/>
    <col min="1031" max="1031" width="10.42578125" style="36" customWidth="1"/>
    <col min="1032" max="1032" width="11.42578125" style="36" customWidth="1"/>
    <col min="1033" max="1033" width="2.140625" style="36" customWidth="1"/>
    <col min="1034" max="1037" width="9.140625" style="36"/>
    <col min="1038" max="1038" width="69.7109375" style="36" customWidth="1"/>
    <col min="1039" max="1039" width="9.7109375" style="36" bestFit="1" customWidth="1"/>
    <col min="1040" max="1040" width="13.28515625" style="36" customWidth="1"/>
    <col min="1041" max="1041" width="14.42578125" style="36" customWidth="1"/>
    <col min="1042" max="1042" width="23.28515625" style="36" customWidth="1"/>
    <col min="1043" max="1280" width="9.140625" style="36"/>
    <col min="1281" max="1281" width="10.28515625" style="36" customWidth="1"/>
    <col min="1282" max="1282" width="49.28515625" style="36" customWidth="1"/>
    <col min="1283" max="1283" width="18.7109375" style="36" customWidth="1"/>
    <col min="1284" max="1284" width="2" style="36" customWidth="1"/>
    <col min="1285" max="1285" width="17.140625" style="36" customWidth="1"/>
    <col min="1286" max="1286" width="1" style="36" customWidth="1"/>
    <col min="1287" max="1287" width="10.42578125" style="36" customWidth="1"/>
    <col min="1288" max="1288" width="11.42578125" style="36" customWidth="1"/>
    <col min="1289" max="1289" width="2.140625" style="36" customWidth="1"/>
    <col min="1290" max="1293" width="9.140625" style="36"/>
    <col min="1294" max="1294" width="69.7109375" style="36" customWidth="1"/>
    <col min="1295" max="1295" width="9.7109375" style="36" bestFit="1" customWidth="1"/>
    <col min="1296" max="1296" width="13.28515625" style="36" customWidth="1"/>
    <col min="1297" max="1297" width="14.42578125" style="36" customWidth="1"/>
    <col min="1298" max="1298" width="23.28515625" style="36" customWidth="1"/>
    <col min="1299" max="1536" width="9.140625" style="36"/>
    <col min="1537" max="1537" width="10.28515625" style="36" customWidth="1"/>
    <col min="1538" max="1538" width="49.28515625" style="36" customWidth="1"/>
    <col min="1539" max="1539" width="18.7109375" style="36" customWidth="1"/>
    <col min="1540" max="1540" width="2" style="36" customWidth="1"/>
    <col min="1541" max="1541" width="17.140625" style="36" customWidth="1"/>
    <col min="1542" max="1542" width="1" style="36" customWidth="1"/>
    <col min="1543" max="1543" width="10.42578125" style="36" customWidth="1"/>
    <col min="1544" max="1544" width="11.42578125" style="36" customWidth="1"/>
    <col min="1545" max="1545" width="2.140625" style="36" customWidth="1"/>
    <col min="1546" max="1549" width="9.140625" style="36"/>
    <col min="1550" max="1550" width="69.7109375" style="36" customWidth="1"/>
    <col min="1551" max="1551" width="9.7109375" style="36" bestFit="1" customWidth="1"/>
    <col min="1552" max="1552" width="13.28515625" style="36" customWidth="1"/>
    <col min="1553" max="1553" width="14.42578125" style="36" customWidth="1"/>
    <col min="1554" max="1554" width="23.28515625" style="36" customWidth="1"/>
    <col min="1555" max="1792" width="9.140625" style="36"/>
    <col min="1793" max="1793" width="10.28515625" style="36" customWidth="1"/>
    <col min="1794" max="1794" width="49.28515625" style="36" customWidth="1"/>
    <col min="1795" max="1795" width="18.7109375" style="36" customWidth="1"/>
    <col min="1796" max="1796" width="2" style="36" customWidth="1"/>
    <col min="1797" max="1797" width="17.140625" style="36" customWidth="1"/>
    <col min="1798" max="1798" width="1" style="36" customWidth="1"/>
    <col min="1799" max="1799" width="10.42578125" style="36" customWidth="1"/>
    <col min="1800" max="1800" width="11.42578125" style="36" customWidth="1"/>
    <col min="1801" max="1801" width="2.140625" style="36" customWidth="1"/>
    <col min="1802" max="1805" width="9.140625" style="36"/>
    <col min="1806" max="1806" width="69.7109375" style="36" customWidth="1"/>
    <col min="1807" max="1807" width="9.7109375" style="36" bestFit="1" customWidth="1"/>
    <col min="1808" max="1808" width="13.28515625" style="36" customWidth="1"/>
    <col min="1809" max="1809" width="14.42578125" style="36" customWidth="1"/>
    <col min="1810" max="1810" width="23.28515625" style="36" customWidth="1"/>
    <col min="1811" max="2048" width="9.140625" style="36"/>
    <col min="2049" max="2049" width="10.28515625" style="36" customWidth="1"/>
    <col min="2050" max="2050" width="49.28515625" style="36" customWidth="1"/>
    <col min="2051" max="2051" width="18.7109375" style="36" customWidth="1"/>
    <col min="2052" max="2052" width="2" style="36" customWidth="1"/>
    <col min="2053" max="2053" width="17.140625" style="36" customWidth="1"/>
    <col min="2054" max="2054" width="1" style="36" customWidth="1"/>
    <col min="2055" max="2055" width="10.42578125" style="36" customWidth="1"/>
    <col min="2056" max="2056" width="11.42578125" style="36" customWidth="1"/>
    <col min="2057" max="2057" width="2.140625" style="36" customWidth="1"/>
    <col min="2058" max="2061" width="9.140625" style="36"/>
    <col min="2062" max="2062" width="69.7109375" style="36" customWidth="1"/>
    <col min="2063" max="2063" width="9.7109375" style="36" bestFit="1" customWidth="1"/>
    <col min="2064" max="2064" width="13.28515625" style="36" customWidth="1"/>
    <col min="2065" max="2065" width="14.42578125" style="36" customWidth="1"/>
    <col min="2066" max="2066" width="23.28515625" style="36" customWidth="1"/>
    <col min="2067" max="2304" width="9.140625" style="36"/>
    <col min="2305" max="2305" width="10.28515625" style="36" customWidth="1"/>
    <col min="2306" max="2306" width="49.28515625" style="36" customWidth="1"/>
    <col min="2307" max="2307" width="18.7109375" style="36" customWidth="1"/>
    <col min="2308" max="2308" width="2" style="36" customWidth="1"/>
    <col min="2309" max="2309" width="17.140625" style="36" customWidth="1"/>
    <col min="2310" max="2310" width="1" style="36" customWidth="1"/>
    <col min="2311" max="2311" width="10.42578125" style="36" customWidth="1"/>
    <col min="2312" max="2312" width="11.42578125" style="36" customWidth="1"/>
    <col min="2313" max="2313" width="2.140625" style="36" customWidth="1"/>
    <col min="2314" max="2317" width="9.140625" style="36"/>
    <col min="2318" max="2318" width="69.7109375" style="36" customWidth="1"/>
    <col min="2319" max="2319" width="9.7109375" style="36" bestFit="1" customWidth="1"/>
    <col min="2320" max="2320" width="13.28515625" style="36" customWidth="1"/>
    <col min="2321" max="2321" width="14.42578125" style="36" customWidth="1"/>
    <col min="2322" max="2322" width="23.28515625" style="36" customWidth="1"/>
    <col min="2323" max="2560" width="9.140625" style="36"/>
    <col min="2561" max="2561" width="10.28515625" style="36" customWidth="1"/>
    <col min="2562" max="2562" width="49.28515625" style="36" customWidth="1"/>
    <col min="2563" max="2563" width="18.7109375" style="36" customWidth="1"/>
    <col min="2564" max="2564" width="2" style="36" customWidth="1"/>
    <col min="2565" max="2565" width="17.140625" style="36" customWidth="1"/>
    <col min="2566" max="2566" width="1" style="36" customWidth="1"/>
    <col min="2567" max="2567" width="10.42578125" style="36" customWidth="1"/>
    <col min="2568" max="2568" width="11.42578125" style="36" customWidth="1"/>
    <col min="2569" max="2569" width="2.140625" style="36" customWidth="1"/>
    <col min="2570" max="2573" width="9.140625" style="36"/>
    <col min="2574" max="2574" width="69.7109375" style="36" customWidth="1"/>
    <col min="2575" max="2575" width="9.7109375" style="36" bestFit="1" customWidth="1"/>
    <col min="2576" max="2576" width="13.28515625" style="36" customWidth="1"/>
    <col min="2577" max="2577" width="14.42578125" style="36" customWidth="1"/>
    <col min="2578" max="2578" width="23.28515625" style="36" customWidth="1"/>
    <col min="2579" max="2816" width="9.140625" style="36"/>
    <col min="2817" max="2817" width="10.28515625" style="36" customWidth="1"/>
    <col min="2818" max="2818" width="49.28515625" style="36" customWidth="1"/>
    <col min="2819" max="2819" width="18.7109375" style="36" customWidth="1"/>
    <col min="2820" max="2820" width="2" style="36" customWidth="1"/>
    <col min="2821" max="2821" width="17.140625" style="36" customWidth="1"/>
    <col min="2822" max="2822" width="1" style="36" customWidth="1"/>
    <col min="2823" max="2823" width="10.42578125" style="36" customWidth="1"/>
    <col min="2824" max="2824" width="11.42578125" style="36" customWidth="1"/>
    <col min="2825" max="2825" width="2.140625" style="36" customWidth="1"/>
    <col min="2826" max="2829" width="9.140625" style="36"/>
    <col min="2830" max="2830" width="69.7109375" style="36" customWidth="1"/>
    <col min="2831" max="2831" width="9.7109375" style="36" bestFit="1" customWidth="1"/>
    <col min="2832" max="2832" width="13.28515625" style="36" customWidth="1"/>
    <col min="2833" max="2833" width="14.42578125" style="36" customWidth="1"/>
    <col min="2834" max="2834" width="23.28515625" style="36" customWidth="1"/>
    <col min="2835" max="3072" width="9.140625" style="36"/>
    <col min="3073" max="3073" width="10.28515625" style="36" customWidth="1"/>
    <col min="3074" max="3074" width="49.28515625" style="36" customWidth="1"/>
    <col min="3075" max="3075" width="18.7109375" style="36" customWidth="1"/>
    <col min="3076" max="3076" width="2" style="36" customWidth="1"/>
    <col min="3077" max="3077" width="17.140625" style="36" customWidth="1"/>
    <col min="3078" max="3078" width="1" style="36" customWidth="1"/>
    <col min="3079" max="3079" width="10.42578125" style="36" customWidth="1"/>
    <col min="3080" max="3080" width="11.42578125" style="36" customWidth="1"/>
    <col min="3081" max="3081" width="2.140625" style="36" customWidth="1"/>
    <col min="3082" max="3085" width="9.140625" style="36"/>
    <col min="3086" max="3086" width="69.7109375" style="36" customWidth="1"/>
    <col min="3087" max="3087" width="9.7109375" style="36" bestFit="1" customWidth="1"/>
    <col min="3088" max="3088" width="13.28515625" style="36" customWidth="1"/>
    <col min="3089" max="3089" width="14.42578125" style="36" customWidth="1"/>
    <col min="3090" max="3090" width="23.28515625" style="36" customWidth="1"/>
    <col min="3091" max="3328" width="9.140625" style="36"/>
    <col min="3329" max="3329" width="10.28515625" style="36" customWidth="1"/>
    <col min="3330" max="3330" width="49.28515625" style="36" customWidth="1"/>
    <col min="3331" max="3331" width="18.7109375" style="36" customWidth="1"/>
    <col min="3332" max="3332" width="2" style="36" customWidth="1"/>
    <col min="3333" max="3333" width="17.140625" style="36" customWidth="1"/>
    <col min="3334" max="3334" width="1" style="36" customWidth="1"/>
    <col min="3335" max="3335" width="10.42578125" style="36" customWidth="1"/>
    <col min="3336" max="3336" width="11.42578125" style="36" customWidth="1"/>
    <col min="3337" max="3337" width="2.140625" style="36" customWidth="1"/>
    <col min="3338" max="3341" width="9.140625" style="36"/>
    <col min="3342" max="3342" width="69.7109375" style="36" customWidth="1"/>
    <col min="3343" max="3343" width="9.7109375" style="36" bestFit="1" customWidth="1"/>
    <col min="3344" max="3344" width="13.28515625" style="36" customWidth="1"/>
    <col min="3345" max="3345" width="14.42578125" style="36" customWidth="1"/>
    <col min="3346" max="3346" width="23.28515625" style="36" customWidth="1"/>
    <col min="3347" max="3584" width="9.140625" style="36"/>
    <col min="3585" max="3585" width="10.28515625" style="36" customWidth="1"/>
    <col min="3586" max="3586" width="49.28515625" style="36" customWidth="1"/>
    <col min="3587" max="3587" width="18.7109375" style="36" customWidth="1"/>
    <col min="3588" max="3588" width="2" style="36" customWidth="1"/>
    <col min="3589" max="3589" width="17.140625" style="36" customWidth="1"/>
    <col min="3590" max="3590" width="1" style="36" customWidth="1"/>
    <col min="3591" max="3591" width="10.42578125" style="36" customWidth="1"/>
    <col min="3592" max="3592" width="11.42578125" style="36" customWidth="1"/>
    <col min="3593" max="3593" width="2.140625" style="36" customWidth="1"/>
    <col min="3594" max="3597" width="9.140625" style="36"/>
    <col min="3598" max="3598" width="69.7109375" style="36" customWidth="1"/>
    <col min="3599" max="3599" width="9.7109375" style="36" bestFit="1" customWidth="1"/>
    <col min="3600" max="3600" width="13.28515625" style="36" customWidth="1"/>
    <col min="3601" max="3601" width="14.42578125" style="36" customWidth="1"/>
    <col min="3602" max="3602" width="23.28515625" style="36" customWidth="1"/>
    <col min="3603" max="3840" width="9.140625" style="36"/>
    <col min="3841" max="3841" width="10.28515625" style="36" customWidth="1"/>
    <col min="3842" max="3842" width="49.28515625" style="36" customWidth="1"/>
    <col min="3843" max="3843" width="18.7109375" style="36" customWidth="1"/>
    <col min="3844" max="3844" width="2" style="36" customWidth="1"/>
    <col min="3845" max="3845" width="17.140625" style="36" customWidth="1"/>
    <col min="3846" max="3846" width="1" style="36" customWidth="1"/>
    <col min="3847" max="3847" width="10.42578125" style="36" customWidth="1"/>
    <col min="3848" max="3848" width="11.42578125" style="36" customWidth="1"/>
    <col min="3849" max="3849" width="2.140625" style="36" customWidth="1"/>
    <col min="3850" max="3853" width="9.140625" style="36"/>
    <col min="3854" max="3854" width="69.7109375" style="36" customWidth="1"/>
    <col min="3855" max="3855" width="9.7109375" style="36" bestFit="1" customWidth="1"/>
    <col min="3856" max="3856" width="13.28515625" style="36" customWidth="1"/>
    <col min="3857" max="3857" width="14.42578125" style="36" customWidth="1"/>
    <col min="3858" max="3858" width="23.28515625" style="36" customWidth="1"/>
    <col min="3859" max="4096" width="9.140625" style="36"/>
    <col min="4097" max="4097" width="10.28515625" style="36" customWidth="1"/>
    <col min="4098" max="4098" width="49.28515625" style="36" customWidth="1"/>
    <col min="4099" max="4099" width="18.7109375" style="36" customWidth="1"/>
    <col min="4100" max="4100" width="2" style="36" customWidth="1"/>
    <col min="4101" max="4101" width="17.140625" style="36" customWidth="1"/>
    <col min="4102" max="4102" width="1" style="36" customWidth="1"/>
    <col min="4103" max="4103" width="10.42578125" style="36" customWidth="1"/>
    <col min="4104" max="4104" width="11.42578125" style="36" customWidth="1"/>
    <col min="4105" max="4105" width="2.140625" style="36" customWidth="1"/>
    <col min="4106" max="4109" width="9.140625" style="36"/>
    <col min="4110" max="4110" width="69.7109375" style="36" customWidth="1"/>
    <col min="4111" max="4111" width="9.7109375" style="36" bestFit="1" customWidth="1"/>
    <col min="4112" max="4112" width="13.28515625" style="36" customWidth="1"/>
    <col min="4113" max="4113" width="14.42578125" style="36" customWidth="1"/>
    <col min="4114" max="4114" width="23.28515625" style="36" customWidth="1"/>
    <col min="4115" max="4352" width="9.140625" style="36"/>
    <col min="4353" max="4353" width="10.28515625" style="36" customWidth="1"/>
    <col min="4354" max="4354" width="49.28515625" style="36" customWidth="1"/>
    <col min="4355" max="4355" width="18.7109375" style="36" customWidth="1"/>
    <col min="4356" max="4356" width="2" style="36" customWidth="1"/>
    <col min="4357" max="4357" width="17.140625" style="36" customWidth="1"/>
    <col min="4358" max="4358" width="1" style="36" customWidth="1"/>
    <col min="4359" max="4359" width="10.42578125" style="36" customWidth="1"/>
    <col min="4360" max="4360" width="11.42578125" style="36" customWidth="1"/>
    <col min="4361" max="4361" width="2.140625" style="36" customWidth="1"/>
    <col min="4362" max="4365" width="9.140625" style="36"/>
    <col min="4366" max="4366" width="69.7109375" style="36" customWidth="1"/>
    <col min="4367" max="4367" width="9.7109375" style="36" bestFit="1" customWidth="1"/>
    <col min="4368" max="4368" width="13.28515625" style="36" customWidth="1"/>
    <col min="4369" max="4369" width="14.42578125" style="36" customWidth="1"/>
    <col min="4370" max="4370" width="23.28515625" style="36" customWidth="1"/>
    <col min="4371" max="4608" width="9.140625" style="36"/>
    <col min="4609" max="4609" width="10.28515625" style="36" customWidth="1"/>
    <col min="4610" max="4610" width="49.28515625" style="36" customWidth="1"/>
    <col min="4611" max="4611" width="18.7109375" style="36" customWidth="1"/>
    <col min="4612" max="4612" width="2" style="36" customWidth="1"/>
    <col min="4613" max="4613" width="17.140625" style="36" customWidth="1"/>
    <col min="4614" max="4614" width="1" style="36" customWidth="1"/>
    <col min="4615" max="4615" width="10.42578125" style="36" customWidth="1"/>
    <col min="4616" max="4616" width="11.42578125" style="36" customWidth="1"/>
    <col min="4617" max="4617" width="2.140625" style="36" customWidth="1"/>
    <col min="4618" max="4621" width="9.140625" style="36"/>
    <col min="4622" max="4622" width="69.7109375" style="36" customWidth="1"/>
    <col min="4623" max="4623" width="9.7109375" style="36" bestFit="1" customWidth="1"/>
    <col min="4624" max="4624" width="13.28515625" style="36" customWidth="1"/>
    <col min="4625" max="4625" width="14.42578125" style="36" customWidth="1"/>
    <col min="4626" max="4626" width="23.28515625" style="36" customWidth="1"/>
    <col min="4627" max="4864" width="9.140625" style="36"/>
    <col min="4865" max="4865" width="10.28515625" style="36" customWidth="1"/>
    <col min="4866" max="4866" width="49.28515625" style="36" customWidth="1"/>
    <col min="4867" max="4867" width="18.7109375" style="36" customWidth="1"/>
    <col min="4868" max="4868" width="2" style="36" customWidth="1"/>
    <col min="4869" max="4869" width="17.140625" style="36" customWidth="1"/>
    <col min="4870" max="4870" width="1" style="36" customWidth="1"/>
    <col min="4871" max="4871" width="10.42578125" style="36" customWidth="1"/>
    <col min="4872" max="4872" width="11.42578125" style="36" customWidth="1"/>
    <col min="4873" max="4873" width="2.140625" style="36" customWidth="1"/>
    <col min="4874" max="4877" width="9.140625" style="36"/>
    <col min="4878" max="4878" width="69.7109375" style="36" customWidth="1"/>
    <col min="4879" max="4879" width="9.7109375" style="36" bestFit="1" customWidth="1"/>
    <col min="4880" max="4880" width="13.28515625" style="36" customWidth="1"/>
    <col min="4881" max="4881" width="14.42578125" style="36" customWidth="1"/>
    <col min="4882" max="4882" width="23.28515625" style="36" customWidth="1"/>
    <col min="4883" max="5120" width="9.140625" style="36"/>
    <col min="5121" max="5121" width="10.28515625" style="36" customWidth="1"/>
    <col min="5122" max="5122" width="49.28515625" style="36" customWidth="1"/>
    <col min="5123" max="5123" width="18.7109375" style="36" customWidth="1"/>
    <col min="5124" max="5124" width="2" style="36" customWidth="1"/>
    <col min="5125" max="5125" width="17.140625" style="36" customWidth="1"/>
    <col min="5126" max="5126" width="1" style="36" customWidth="1"/>
    <col min="5127" max="5127" width="10.42578125" style="36" customWidth="1"/>
    <col min="5128" max="5128" width="11.42578125" style="36" customWidth="1"/>
    <col min="5129" max="5129" width="2.140625" style="36" customWidth="1"/>
    <col min="5130" max="5133" width="9.140625" style="36"/>
    <col min="5134" max="5134" width="69.7109375" style="36" customWidth="1"/>
    <col min="5135" max="5135" width="9.7109375" style="36" bestFit="1" customWidth="1"/>
    <col min="5136" max="5136" width="13.28515625" style="36" customWidth="1"/>
    <col min="5137" max="5137" width="14.42578125" style="36" customWidth="1"/>
    <col min="5138" max="5138" width="23.28515625" style="36" customWidth="1"/>
    <col min="5139" max="5376" width="9.140625" style="36"/>
    <col min="5377" max="5377" width="10.28515625" style="36" customWidth="1"/>
    <col min="5378" max="5378" width="49.28515625" style="36" customWidth="1"/>
    <col min="5379" max="5379" width="18.7109375" style="36" customWidth="1"/>
    <col min="5380" max="5380" width="2" style="36" customWidth="1"/>
    <col min="5381" max="5381" width="17.140625" style="36" customWidth="1"/>
    <col min="5382" max="5382" width="1" style="36" customWidth="1"/>
    <col min="5383" max="5383" width="10.42578125" style="36" customWidth="1"/>
    <col min="5384" max="5384" width="11.42578125" style="36" customWidth="1"/>
    <col min="5385" max="5385" width="2.140625" style="36" customWidth="1"/>
    <col min="5386" max="5389" width="9.140625" style="36"/>
    <col min="5390" max="5390" width="69.7109375" style="36" customWidth="1"/>
    <col min="5391" max="5391" width="9.7109375" style="36" bestFit="1" customWidth="1"/>
    <col min="5392" max="5392" width="13.28515625" style="36" customWidth="1"/>
    <col min="5393" max="5393" width="14.42578125" style="36" customWidth="1"/>
    <col min="5394" max="5394" width="23.28515625" style="36" customWidth="1"/>
    <col min="5395" max="5632" width="9.140625" style="36"/>
    <col min="5633" max="5633" width="10.28515625" style="36" customWidth="1"/>
    <col min="5634" max="5634" width="49.28515625" style="36" customWidth="1"/>
    <col min="5635" max="5635" width="18.7109375" style="36" customWidth="1"/>
    <col min="5636" max="5636" width="2" style="36" customWidth="1"/>
    <col min="5637" max="5637" width="17.140625" style="36" customWidth="1"/>
    <col min="5638" max="5638" width="1" style="36" customWidth="1"/>
    <col min="5639" max="5639" width="10.42578125" style="36" customWidth="1"/>
    <col min="5640" max="5640" width="11.42578125" style="36" customWidth="1"/>
    <col min="5641" max="5641" width="2.140625" style="36" customWidth="1"/>
    <col min="5642" max="5645" width="9.140625" style="36"/>
    <col min="5646" max="5646" width="69.7109375" style="36" customWidth="1"/>
    <col min="5647" max="5647" width="9.7109375" style="36" bestFit="1" customWidth="1"/>
    <col min="5648" max="5648" width="13.28515625" style="36" customWidth="1"/>
    <col min="5649" max="5649" width="14.42578125" style="36" customWidth="1"/>
    <col min="5650" max="5650" width="23.28515625" style="36" customWidth="1"/>
    <col min="5651" max="5888" width="9.140625" style="36"/>
    <col min="5889" max="5889" width="10.28515625" style="36" customWidth="1"/>
    <col min="5890" max="5890" width="49.28515625" style="36" customWidth="1"/>
    <col min="5891" max="5891" width="18.7109375" style="36" customWidth="1"/>
    <col min="5892" max="5892" width="2" style="36" customWidth="1"/>
    <col min="5893" max="5893" width="17.140625" style="36" customWidth="1"/>
    <col min="5894" max="5894" width="1" style="36" customWidth="1"/>
    <col min="5895" max="5895" width="10.42578125" style="36" customWidth="1"/>
    <col min="5896" max="5896" width="11.42578125" style="36" customWidth="1"/>
    <col min="5897" max="5897" width="2.140625" style="36" customWidth="1"/>
    <col min="5898" max="5901" width="9.140625" style="36"/>
    <col min="5902" max="5902" width="69.7109375" style="36" customWidth="1"/>
    <col min="5903" max="5903" width="9.7109375" style="36" bestFit="1" customWidth="1"/>
    <col min="5904" max="5904" width="13.28515625" style="36" customWidth="1"/>
    <col min="5905" max="5905" width="14.42578125" style="36" customWidth="1"/>
    <col min="5906" max="5906" width="23.28515625" style="36" customWidth="1"/>
    <col min="5907" max="6144" width="9.140625" style="36"/>
    <col min="6145" max="6145" width="10.28515625" style="36" customWidth="1"/>
    <col min="6146" max="6146" width="49.28515625" style="36" customWidth="1"/>
    <col min="6147" max="6147" width="18.7109375" style="36" customWidth="1"/>
    <col min="6148" max="6148" width="2" style="36" customWidth="1"/>
    <col min="6149" max="6149" width="17.140625" style="36" customWidth="1"/>
    <col min="6150" max="6150" width="1" style="36" customWidth="1"/>
    <col min="6151" max="6151" width="10.42578125" style="36" customWidth="1"/>
    <col min="6152" max="6152" width="11.42578125" style="36" customWidth="1"/>
    <col min="6153" max="6153" width="2.140625" style="36" customWidth="1"/>
    <col min="6154" max="6157" width="9.140625" style="36"/>
    <col min="6158" max="6158" width="69.7109375" style="36" customWidth="1"/>
    <col min="6159" max="6159" width="9.7109375" style="36" bestFit="1" customWidth="1"/>
    <col min="6160" max="6160" width="13.28515625" style="36" customWidth="1"/>
    <col min="6161" max="6161" width="14.42578125" style="36" customWidth="1"/>
    <col min="6162" max="6162" width="23.28515625" style="36" customWidth="1"/>
    <col min="6163" max="6400" width="9.140625" style="36"/>
    <col min="6401" max="6401" width="10.28515625" style="36" customWidth="1"/>
    <col min="6402" max="6402" width="49.28515625" style="36" customWidth="1"/>
    <col min="6403" max="6403" width="18.7109375" style="36" customWidth="1"/>
    <col min="6404" max="6404" width="2" style="36" customWidth="1"/>
    <col min="6405" max="6405" width="17.140625" style="36" customWidth="1"/>
    <col min="6406" max="6406" width="1" style="36" customWidth="1"/>
    <col min="6407" max="6407" width="10.42578125" style="36" customWidth="1"/>
    <col min="6408" max="6408" width="11.42578125" style="36" customWidth="1"/>
    <col min="6409" max="6409" width="2.140625" style="36" customWidth="1"/>
    <col min="6410" max="6413" width="9.140625" style="36"/>
    <col min="6414" max="6414" width="69.7109375" style="36" customWidth="1"/>
    <col min="6415" max="6415" width="9.7109375" style="36" bestFit="1" customWidth="1"/>
    <col min="6416" max="6416" width="13.28515625" style="36" customWidth="1"/>
    <col min="6417" max="6417" width="14.42578125" style="36" customWidth="1"/>
    <col min="6418" max="6418" width="23.28515625" style="36" customWidth="1"/>
    <col min="6419" max="6656" width="9.140625" style="36"/>
    <col min="6657" max="6657" width="10.28515625" style="36" customWidth="1"/>
    <col min="6658" max="6658" width="49.28515625" style="36" customWidth="1"/>
    <col min="6659" max="6659" width="18.7109375" style="36" customWidth="1"/>
    <col min="6660" max="6660" width="2" style="36" customWidth="1"/>
    <col min="6661" max="6661" width="17.140625" style="36" customWidth="1"/>
    <col min="6662" max="6662" width="1" style="36" customWidth="1"/>
    <col min="6663" max="6663" width="10.42578125" style="36" customWidth="1"/>
    <col min="6664" max="6664" width="11.42578125" style="36" customWidth="1"/>
    <col min="6665" max="6665" width="2.140625" style="36" customWidth="1"/>
    <col min="6666" max="6669" width="9.140625" style="36"/>
    <col min="6670" max="6670" width="69.7109375" style="36" customWidth="1"/>
    <col min="6671" max="6671" width="9.7109375" style="36" bestFit="1" customWidth="1"/>
    <col min="6672" max="6672" width="13.28515625" style="36" customWidth="1"/>
    <col min="6673" max="6673" width="14.42578125" style="36" customWidth="1"/>
    <col min="6674" max="6674" width="23.28515625" style="36" customWidth="1"/>
    <col min="6675" max="6912" width="9.140625" style="36"/>
    <col min="6913" max="6913" width="10.28515625" style="36" customWidth="1"/>
    <col min="6914" max="6914" width="49.28515625" style="36" customWidth="1"/>
    <col min="6915" max="6915" width="18.7109375" style="36" customWidth="1"/>
    <col min="6916" max="6916" width="2" style="36" customWidth="1"/>
    <col min="6917" max="6917" width="17.140625" style="36" customWidth="1"/>
    <col min="6918" max="6918" width="1" style="36" customWidth="1"/>
    <col min="6919" max="6919" width="10.42578125" style="36" customWidth="1"/>
    <col min="6920" max="6920" width="11.42578125" style="36" customWidth="1"/>
    <col min="6921" max="6921" width="2.140625" style="36" customWidth="1"/>
    <col min="6922" max="6925" width="9.140625" style="36"/>
    <col min="6926" max="6926" width="69.7109375" style="36" customWidth="1"/>
    <col min="6927" max="6927" width="9.7109375" style="36" bestFit="1" customWidth="1"/>
    <col min="6928" max="6928" width="13.28515625" style="36" customWidth="1"/>
    <col min="6929" max="6929" width="14.42578125" style="36" customWidth="1"/>
    <col min="6930" max="6930" width="23.28515625" style="36" customWidth="1"/>
    <col min="6931" max="7168" width="9.140625" style="36"/>
    <col min="7169" max="7169" width="10.28515625" style="36" customWidth="1"/>
    <col min="7170" max="7170" width="49.28515625" style="36" customWidth="1"/>
    <col min="7171" max="7171" width="18.7109375" style="36" customWidth="1"/>
    <col min="7172" max="7172" width="2" style="36" customWidth="1"/>
    <col min="7173" max="7173" width="17.140625" style="36" customWidth="1"/>
    <col min="7174" max="7174" width="1" style="36" customWidth="1"/>
    <col min="7175" max="7175" width="10.42578125" style="36" customWidth="1"/>
    <col min="7176" max="7176" width="11.42578125" style="36" customWidth="1"/>
    <col min="7177" max="7177" width="2.140625" style="36" customWidth="1"/>
    <col min="7178" max="7181" width="9.140625" style="36"/>
    <col min="7182" max="7182" width="69.7109375" style="36" customWidth="1"/>
    <col min="7183" max="7183" width="9.7109375" style="36" bestFit="1" customWidth="1"/>
    <col min="7184" max="7184" width="13.28515625" style="36" customWidth="1"/>
    <col min="7185" max="7185" width="14.42578125" style="36" customWidth="1"/>
    <col min="7186" max="7186" width="23.28515625" style="36" customWidth="1"/>
    <col min="7187" max="7424" width="9.140625" style="36"/>
    <col min="7425" max="7425" width="10.28515625" style="36" customWidth="1"/>
    <col min="7426" max="7426" width="49.28515625" style="36" customWidth="1"/>
    <col min="7427" max="7427" width="18.7109375" style="36" customWidth="1"/>
    <col min="7428" max="7428" width="2" style="36" customWidth="1"/>
    <col min="7429" max="7429" width="17.140625" style="36" customWidth="1"/>
    <col min="7430" max="7430" width="1" style="36" customWidth="1"/>
    <col min="7431" max="7431" width="10.42578125" style="36" customWidth="1"/>
    <col min="7432" max="7432" width="11.42578125" style="36" customWidth="1"/>
    <col min="7433" max="7433" width="2.140625" style="36" customWidth="1"/>
    <col min="7434" max="7437" width="9.140625" style="36"/>
    <col min="7438" max="7438" width="69.7109375" style="36" customWidth="1"/>
    <col min="7439" max="7439" width="9.7109375" style="36" bestFit="1" customWidth="1"/>
    <col min="7440" max="7440" width="13.28515625" style="36" customWidth="1"/>
    <col min="7441" max="7441" width="14.42578125" style="36" customWidth="1"/>
    <col min="7442" max="7442" width="23.28515625" style="36" customWidth="1"/>
    <col min="7443" max="7680" width="9.140625" style="36"/>
    <col min="7681" max="7681" width="10.28515625" style="36" customWidth="1"/>
    <col min="7682" max="7682" width="49.28515625" style="36" customWidth="1"/>
    <col min="7683" max="7683" width="18.7109375" style="36" customWidth="1"/>
    <col min="7684" max="7684" width="2" style="36" customWidth="1"/>
    <col min="7685" max="7685" width="17.140625" style="36" customWidth="1"/>
    <col min="7686" max="7686" width="1" style="36" customWidth="1"/>
    <col min="7687" max="7687" width="10.42578125" style="36" customWidth="1"/>
    <col min="7688" max="7688" width="11.42578125" style="36" customWidth="1"/>
    <col min="7689" max="7689" width="2.140625" style="36" customWidth="1"/>
    <col min="7690" max="7693" width="9.140625" style="36"/>
    <col min="7694" max="7694" width="69.7109375" style="36" customWidth="1"/>
    <col min="7695" max="7695" width="9.7109375" style="36" bestFit="1" customWidth="1"/>
    <col min="7696" max="7696" width="13.28515625" style="36" customWidth="1"/>
    <col min="7697" max="7697" width="14.42578125" style="36" customWidth="1"/>
    <col min="7698" max="7698" width="23.28515625" style="36" customWidth="1"/>
    <col min="7699" max="7936" width="9.140625" style="36"/>
    <col min="7937" max="7937" width="10.28515625" style="36" customWidth="1"/>
    <col min="7938" max="7938" width="49.28515625" style="36" customWidth="1"/>
    <col min="7939" max="7939" width="18.7109375" style="36" customWidth="1"/>
    <col min="7940" max="7940" width="2" style="36" customWidth="1"/>
    <col min="7941" max="7941" width="17.140625" style="36" customWidth="1"/>
    <col min="7942" max="7942" width="1" style="36" customWidth="1"/>
    <col min="7943" max="7943" width="10.42578125" style="36" customWidth="1"/>
    <col min="7944" max="7944" width="11.42578125" style="36" customWidth="1"/>
    <col min="7945" max="7945" width="2.140625" style="36" customWidth="1"/>
    <col min="7946" max="7949" width="9.140625" style="36"/>
    <col min="7950" max="7950" width="69.7109375" style="36" customWidth="1"/>
    <col min="7951" max="7951" width="9.7109375" style="36" bestFit="1" customWidth="1"/>
    <col min="7952" max="7952" width="13.28515625" style="36" customWidth="1"/>
    <col min="7953" max="7953" width="14.42578125" style="36" customWidth="1"/>
    <col min="7954" max="7954" width="23.28515625" style="36" customWidth="1"/>
    <col min="7955" max="8192" width="9.140625" style="36"/>
    <col min="8193" max="8193" width="10.28515625" style="36" customWidth="1"/>
    <col min="8194" max="8194" width="49.28515625" style="36" customWidth="1"/>
    <col min="8195" max="8195" width="18.7109375" style="36" customWidth="1"/>
    <col min="8196" max="8196" width="2" style="36" customWidth="1"/>
    <col min="8197" max="8197" width="17.140625" style="36" customWidth="1"/>
    <col min="8198" max="8198" width="1" style="36" customWidth="1"/>
    <col min="8199" max="8199" width="10.42578125" style="36" customWidth="1"/>
    <col min="8200" max="8200" width="11.42578125" style="36" customWidth="1"/>
    <col min="8201" max="8201" width="2.140625" style="36" customWidth="1"/>
    <col min="8202" max="8205" width="9.140625" style="36"/>
    <col min="8206" max="8206" width="69.7109375" style="36" customWidth="1"/>
    <col min="8207" max="8207" width="9.7109375" style="36" bestFit="1" customWidth="1"/>
    <col min="8208" max="8208" width="13.28515625" style="36" customWidth="1"/>
    <col min="8209" max="8209" width="14.42578125" style="36" customWidth="1"/>
    <col min="8210" max="8210" width="23.28515625" style="36" customWidth="1"/>
    <col min="8211" max="8448" width="9.140625" style="36"/>
    <col min="8449" max="8449" width="10.28515625" style="36" customWidth="1"/>
    <col min="8450" max="8450" width="49.28515625" style="36" customWidth="1"/>
    <col min="8451" max="8451" width="18.7109375" style="36" customWidth="1"/>
    <col min="8452" max="8452" width="2" style="36" customWidth="1"/>
    <col min="8453" max="8453" width="17.140625" style="36" customWidth="1"/>
    <col min="8454" max="8454" width="1" style="36" customWidth="1"/>
    <col min="8455" max="8455" width="10.42578125" style="36" customWidth="1"/>
    <col min="8456" max="8456" width="11.42578125" style="36" customWidth="1"/>
    <col min="8457" max="8457" width="2.140625" style="36" customWidth="1"/>
    <col min="8458" max="8461" width="9.140625" style="36"/>
    <col min="8462" max="8462" width="69.7109375" style="36" customWidth="1"/>
    <col min="8463" max="8463" width="9.7109375" style="36" bestFit="1" customWidth="1"/>
    <col min="8464" max="8464" width="13.28515625" style="36" customWidth="1"/>
    <col min="8465" max="8465" width="14.42578125" style="36" customWidth="1"/>
    <col min="8466" max="8466" width="23.28515625" style="36" customWidth="1"/>
    <col min="8467" max="8704" width="9.140625" style="36"/>
    <col min="8705" max="8705" width="10.28515625" style="36" customWidth="1"/>
    <col min="8706" max="8706" width="49.28515625" style="36" customWidth="1"/>
    <col min="8707" max="8707" width="18.7109375" style="36" customWidth="1"/>
    <col min="8708" max="8708" width="2" style="36" customWidth="1"/>
    <col min="8709" max="8709" width="17.140625" style="36" customWidth="1"/>
    <col min="8710" max="8710" width="1" style="36" customWidth="1"/>
    <col min="8711" max="8711" width="10.42578125" style="36" customWidth="1"/>
    <col min="8712" max="8712" width="11.42578125" style="36" customWidth="1"/>
    <col min="8713" max="8713" width="2.140625" style="36" customWidth="1"/>
    <col min="8714" max="8717" width="9.140625" style="36"/>
    <col min="8718" max="8718" width="69.7109375" style="36" customWidth="1"/>
    <col min="8719" max="8719" width="9.7109375" style="36" bestFit="1" customWidth="1"/>
    <col min="8720" max="8720" width="13.28515625" style="36" customWidth="1"/>
    <col min="8721" max="8721" width="14.42578125" style="36" customWidth="1"/>
    <col min="8722" max="8722" width="23.28515625" style="36" customWidth="1"/>
    <col min="8723" max="8960" width="9.140625" style="36"/>
    <col min="8961" max="8961" width="10.28515625" style="36" customWidth="1"/>
    <col min="8962" max="8962" width="49.28515625" style="36" customWidth="1"/>
    <col min="8963" max="8963" width="18.7109375" style="36" customWidth="1"/>
    <col min="8964" max="8964" width="2" style="36" customWidth="1"/>
    <col min="8965" max="8965" width="17.140625" style="36" customWidth="1"/>
    <col min="8966" max="8966" width="1" style="36" customWidth="1"/>
    <col min="8967" max="8967" width="10.42578125" style="36" customWidth="1"/>
    <col min="8968" max="8968" width="11.42578125" style="36" customWidth="1"/>
    <col min="8969" max="8969" width="2.140625" style="36" customWidth="1"/>
    <col min="8970" max="8973" width="9.140625" style="36"/>
    <col min="8974" max="8974" width="69.7109375" style="36" customWidth="1"/>
    <col min="8975" max="8975" width="9.7109375" style="36" bestFit="1" customWidth="1"/>
    <col min="8976" max="8976" width="13.28515625" style="36" customWidth="1"/>
    <col min="8977" max="8977" width="14.42578125" style="36" customWidth="1"/>
    <col min="8978" max="8978" width="23.28515625" style="36" customWidth="1"/>
    <col min="8979" max="9216" width="9.140625" style="36"/>
    <col min="9217" max="9217" width="10.28515625" style="36" customWidth="1"/>
    <col min="9218" max="9218" width="49.28515625" style="36" customWidth="1"/>
    <col min="9219" max="9219" width="18.7109375" style="36" customWidth="1"/>
    <col min="9220" max="9220" width="2" style="36" customWidth="1"/>
    <col min="9221" max="9221" width="17.140625" style="36" customWidth="1"/>
    <col min="9222" max="9222" width="1" style="36" customWidth="1"/>
    <col min="9223" max="9223" width="10.42578125" style="36" customWidth="1"/>
    <col min="9224" max="9224" width="11.42578125" style="36" customWidth="1"/>
    <col min="9225" max="9225" width="2.140625" style="36" customWidth="1"/>
    <col min="9226" max="9229" width="9.140625" style="36"/>
    <col min="9230" max="9230" width="69.7109375" style="36" customWidth="1"/>
    <col min="9231" max="9231" width="9.7109375" style="36" bestFit="1" customWidth="1"/>
    <col min="9232" max="9232" width="13.28515625" style="36" customWidth="1"/>
    <col min="9233" max="9233" width="14.42578125" style="36" customWidth="1"/>
    <col min="9234" max="9234" width="23.28515625" style="36" customWidth="1"/>
    <col min="9235" max="9472" width="9.140625" style="36"/>
    <col min="9473" max="9473" width="10.28515625" style="36" customWidth="1"/>
    <col min="9474" max="9474" width="49.28515625" style="36" customWidth="1"/>
    <col min="9475" max="9475" width="18.7109375" style="36" customWidth="1"/>
    <col min="9476" max="9476" width="2" style="36" customWidth="1"/>
    <col min="9477" max="9477" width="17.140625" style="36" customWidth="1"/>
    <col min="9478" max="9478" width="1" style="36" customWidth="1"/>
    <col min="9479" max="9479" width="10.42578125" style="36" customWidth="1"/>
    <col min="9480" max="9480" width="11.42578125" style="36" customWidth="1"/>
    <col min="9481" max="9481" width="2.140625" style="36" customWidth="1"/>
    <col min="9482" max="9485" width="9.140625" style="36"/>
    <col min="9486" max="9486" width="69.7109375" style="36" customWidth="1"/>
    <col min="9487" max="9487" width="9.7109375" style="36" bestFit="1" customWidth="1"/>
    <col min="9488" max="9488" width="13.28515625" style="36" customWidth="1"/>
    <col min="9489" max="9489" width="14.42578125" style="36" customWidth="1"/>
    <col min="9490" max="9490" width="23.28515625" style="36" customWidth="1"/>
    <col min="9491" max="9728" width="9.140625" style="36"/>
    <col min="9729" max="9729" width="10.28515625" style="36" customWidth="1"/>
    <col min="9730" max="9730" width="49.28515625" style="36" customWidth="1"/>
    <col min="9731" max="9731" width="18.7109375" style="36" customWidth="1"/>
    <col min="9732" max="9732" width="2" style="36" customWidth="1"/>
    <col min="9733" max="9733" width="17.140625" style="36" customWidth="1"/>
    <col min="9734" max="9734" width="1" style="36" customWidth="1"/>
    <col min="9735" max="9735" width="10.42578125" style="36" customWidth="1"/>
    <col min="9736" max="9736" width="11.42578125" style="36" customWidth="1"/>
    <col min="9737" max="9737" width="2.140625" style="36" customWidth="1"/>
    <col min="9738" max="9741" width="9.140625" style="36"/>
    <col min="9742" max="9742" width="69.7109375" style="36" customWidth="1"/>
    <col min="9743" max="9743" width="9.7109375" style="36" bestFit="1" customWidth="1"/>
    <col min="9744" max="9744" width="13.28515625" style="36" customWidth="1"/>
    <col min="9745" max="9745" width="14.42578125" style="36" customWidth="1"/>
    <col min="9746" max="9746" width="23.28515625" style="36" customWidth="1"/>
    <col min="9747" max="9984" width="9.140625" style="36"/>
    <col min="9985" max="9985" width="10.28515625" style="36" customWidth="1"/>
    <col min="9986" max="9986" width="49.28515625" style="36" customWidth="1"/>
    <col min="9987" max="9987" width="18.7109375" style="36" customWidth="1"/>
    <col min="9988" max="9988" width="2" style="36" customWidth="1"/>
    <col min="9989" max="9989" width="17.140625" style="36" customWidth="1"/>
    <col min="9990" max="9990" width="1" style="36" customWidth="1"/>
    <col min="9991" max="9991" width="10.42578125" style="36" customWidth="1"/>
    <col min="9992" max="9992" width="11.42578125" style="36" customWidth="1"/>
    <col min="9993" max="9993" width="2.140625" style="36" customWidth="1"/>
    <col min="9994" max="9997" width="9.140625" style="36"/>
    <col min="9998" max="9998" width="69.7109375" style="36" customWidth="1"/>
    <col min="9999" max="9999" width="9.7109375" style="36" bestFit="1" customWidth="1"/>
    <col min="10000" max="10000" width="13.28515625" style="36" customWidth="1"/>
    <col min="10001" max="10001" width="14.42578125" style="36" customWidth="1"/>
    <col min="10002" max="10002" width="23.28515625" style="36" customWidth="1"/>
    <col min="10003" max="10240" width="9.140625" style="36"/>
    <col min="10241" max="10241" width="10.28515625" style="36" customWidth="1"/>
    <col min="10242" max="10242" width="49.28515625" style="36" customWidth="1"/>
    <col min="10243" max="10243" width="18.7109375" style="36" customWidth="1"/>
    <col min="10244" max="10244" width="2" style="36" customWidth="1"/>
    <col min="10245" max="10245" width="17.140625" style="36" customWidth="1"/>
    <col min="10246" max="10246" width="1" style="36" customWidth="1"/>
    <col min="10247" max="10247" width="10.42578125" style="36" customWidth="1"/>
    <col min="10248" max="10248" width="11.42578125" style="36" customWidth="1"/>
    <col min="10249" max="10249" width="2.140625" style="36" customWidth="1"/>
    <col min="10250" max="10253" width="9.140625" style="36"/>
    <col min="10254" max="10254" width="69.7109375" style="36" customWidth="1"/>
    <col min="10255" max="10255" width="9.7109375" style="36" bestFit="1" customWidth="1"/>
    <col min="10256" max="10256" width="13.28515625" style="36" customWidth="1"/>
    <col min="10257" max="10257" width="14.42578125" style="36" customWidth="1"/>
    <col min="10258" max="10258" width="23.28515625" style="36" customWidth="1"/>
    <col min="10259" max="10496" width="9.140625" style="36"/>
    <col min="10497" max="10497" width="10.28515625" style="36" customWidth="1"/>
    <col min="10498" max="10498" width="49.28515625" style="36" customWidth="1"/>
    <col min="10499" max="10499" width="18.7109375" style="36" customWidth="1"/>
    <col min="10500" max="10500" width="2" style="36" customWidth="1"/>
    <col min="10501" max="10501" width="17.140625" style="36" customWidth="1"/>
    <col min="10502" max="10502" width="1" style="36" customWidth="1"/>
    <col min="10503" max="10503" width="10.42578125" style="36" customWidth="1"/>
    <col min="10504" max="10504" width="11.42578125" style="36" customWidth="1"/>
    <col min="10505" max="10505" width="2.140625" style="36" customWidth="1"/>
    <col min="10506" max="10509" width="9.140625" style="36"/>
    <col min="10510" max="10510" width="69.7109375" style="36" customWidth="1"/>
    <col min="10511" max="10511" width="9.7109375" style="36" bestFit="1" customWidth="1"/>
    <col min="10512" max="10512" width="13.28515625" style="36" customWidth="1"/>
    <col min="10513" max="10513" width="14.42578125" style="36" customWidth="1"/>
    <col min="10514" max="10514" width="23.28515625" style="36" customWidth="1"/>
    <col min="10515" max="10752" width="9.140625" style="36"/>
    <col min="10753" max="10753" width="10.28515625" style="36" customWidth="1"/>
    <col min="10754" max="10754" width="49.28515625" style="36" customWidth="1"/>
    <col min="10755" max="10755" width="18.7109375" style="36" customWidth="1"/>
    <col min="10756" max="10756" width="2" style="36" customWidth="1"/>
    <col min="10757" max="10757" width="17.140625" style="36" customWidth="1"/>
    <col min="10758" max="10758" width="1" style="36" customWidth="1"/>
    <col min="10759" max="10759" width="10.42578125" style="36" customWidth="1"/>
    <col min="10760" max="10760" width="11.42578125" style="36" customWidth="1"/>
    <col min="10761" max="10761" width="2.140625" style="36" customWidth="1"/>
    <col min="10762" max="10765" width="9.140625" style="36"/>
    <col min="10766" max="10766" width="69.7109375" style="36" customWidth="1"/>
    <col min="10767" max="10767" width="9.7109375" style="36" bestFit="1" customWidth="1"/>
    <col min="10768" max="10768" width="13.28515625" style="36" customWidth="1"/>
    <col min="10769" max="10769" width="14.42578125" style="36" customWidth="1"/>
    <col min="10770" max="10770" width="23.28515625" style="36" customWidth="1"/>
    <col min="10771" max="11008" width="9.140625" style="36"/>
    <col min="11009" max="11009" width="10.28515625" style="36" customWidth="1"/>
    <col min="11010" max="11010" width="49.28515625" style="36" customWidth="1"/>
    <col min="11011" max="11011" width="18.7109375" style="36" customWidth="1"/>
    <col min="11012" max="11012" width="2" style="36" customWidth="1"/>
    <col min="11013" max="11013" width="17.140625" style="36" customWidth="1"/>
    <col min="11014" max="11014" width="1" style="36" customWidth="1"/>
    <col min="11015" max="11015" width="10.42578125" style="36" customWidth="1"/>
    <col min="11016" max="11016" width="11.42578125" style="36" customWidth="1"/>
    <col min="11017" max="11017" width="2.140625" style="36" customWidth="1"/>
    <col min="11018" max="11021" width="9.140625" style="36"/>
    <col min="11022" max="11022" width="69.7109375" style="36" customWidth="1"/>
    <col min="11023" max="11023" width="9.7109375" style="36" bestFit="1" customWidth="1"/>
    <col min="11024" max="11024" width="13.28515625" style="36" customWidth="1"/>
    <col min="11025" max="11025" width="14.42578125" style="36" customWidth="1"/>
    <col min="11026" max="11026" width="23.28515625" style="36" customWidth="1"/>
    <col min="11027" max="11264" width="9.140625" style="36"/>
    <col min="11265" max="11265" width="10.28515625" style="36" customWidth="1"/>
    <col min="11266" max="11266" width="49.28515625" style="36" customWidth="1"/>
    <col min="11267" max="11267" width="18.7109375" style="36" customWidth="1"/>
    <col min="11268" max="11268" width="2" style="36" customWidth="1"/>
    <col min="11269" max="11269" width="17.140625" style="36" customWidth="1"/>
    <col min="11270" max="11270" width="1" style="36" customWidth="1"/>
    <col min="11271" max="11271" width="10.42578125" style="36" customWidth="1"/>
    <col min="11272" max="11272" width="11.42578125" style="36" customWidth="1"/>
    <col min="11273" max="11273" width="2.140625" style="36" customWidth="1"/>
    <col min="11274" max="11277" width="9.140625" style="36"/>
    <col min="11278" max="11278" width="69.7109375" style="36" customWidth="1"/>
    <col min="11279" max="11279" width="9.7109375" style="36" bestFit="1" customWidth="1"/>
    <col min="11280" max="11280" width="13.28515625" style="36" customWidth="1"/>
    <col min="11281" max="11281" width="14.42578125" style="36" customWidth="1"/>
    <col min="11282" max="11282" width="23.28515625" style="36" customWidth="1"/>
    <col min="11283" max="11520" width="9.140625" style="36"/>
    <col min="11521" max="11521" width="10.28515625" style="36" customWidth="1"/>
    <col min="11522" max="11522" width="49.28515625" style="36" customWidth="1"/>
    <col min="11523" max="11523" width="18.7109375" style="36" customWidth="1"/>
    <col min="11524" max="11524" width="2" style="36" customWidth="1"/>
    <col min="11525" max="11525" width="17.140625" style="36" customWidth="1"/>
    <col min="11526" max="11526" width="1" style="36" customWidth="1"/>
    <col min="11527" max="11527" width="10.42578125" style="36" customWidth="1"/>
    <col min="11528" max="11528" width="11.42578125" style="36" customWidth="1"/>
    <col min="11529" max="11529" width="2.140625" style="36" customWidth="1"/>
    <col min="11530" max="11533" width="9.140625" style="36"/>
    <col min="11534" max="11534" width="69.7109375" style="36" customWidth="1"/>
    <col min="11535" max="11535" width="9.7109375" style="36" bestFit="1" customWidth="1"/>
    <col min="11536" max="11536" width="13.28515625" style="36" customWidth="1"/>
    <col min="11537" max="11537" width="14.42578125" style="36" customWidth="1"/>
    <col min="11538" max="11538" width="23.28515625" style="36" customWidth="1"/>
    <col min="11539" max="11776" width="9.140625" style="36"/>
    <col min="11777" max="11777" width="10.28515625" style="36" customWidth="1"/>
    <col min="11778" max="11778" width="49.28515625" style="36" customWidth="1"/>
    <col min="11779" max="11779" width="18.7109375" style="36" customWidth="1"/>
    <col min="11780" max="11780" width="2" style="36" customWidth="1"/>
    <col min="11781" max="11781" width="17.140625" style="36" customWidth="1"/>
    <col min="11782" max="11782" width="1" style="36" customWidth="1"/>
    <col min="11783" max="11783" width="10.42578125" style="36" customWidth="1"/>
    <col min="11784" max="11784" width="11.42578125" style="36" customWidth="1"/>
    <col min="11785" max="11785" width="2.140625" style="36" customWidth="1"/>
    <col min="11786" max="11789" width="9.140625" style="36"/>
    <col min="11790" max="11790" width="69.7109375" style="36" customWidth="1"/>
    <col min="11791" max="11791" width="9.7109375" style="36" bestFit="1" customWidth="1"/>
    <col min="11792" max="11792" width="13.28515625" style="36" customWidth="1"/>
    <col min="11793" max="11793" width="14.42578125" style="36" customWidth="1"/>
    <col min="11794" max="11794" width="23.28515625" style="36" customWidth="1"/>
    <col min="11795" max="12032" width="9.140625" style="36"/>
    <col min="12033" max="12033" width="10.28515625" style="36" customWidth="1"/>
    <col min="12034" max="12034" width="49.28515625" style="36" customWidth="1"/>
    <col min="12035" max="12035" width="18.7109375" style="36" customWidth="1"/>
    <col min="12036" max="12036" width="2" style="36" customWidth="1"/>
    <col min="12037" max="12037" width="17.140625" style="36" customWidth="1"/>
    <col min="12038" max="12038" width="1" style="36" customWidth="1"/>
    <col min="12039" max="12039" width="10.42578125" style="36" customWidth="1"/>
    <col min="12040" max="12040" width="11.42578125" style="36" customWidth="1"/>
    <col min="12041" max="12041" width="2.140625" style="36" customWidth="1"/>
    <col min="12042" max="12045" width="9.140625" style="36"/>
    <col min="12046" max="12046" width="69.7109375" style="36" customWidth="1"/>
    <col min="12047" max="12047" width="9.7109375" style="36" bestFit="1" customWidth="1"/>
    <col min="12048" max="12048" width="13.28515625" style="36" customWidth="1"/>
    <col min="12049" max="12049" width="14.42578125" style="36" customWidth="1"/>
    <col min="12050" max="12050" width="23.28515625" style="36" customWidth="1"/>
    <col min="12051" max="12288" width="9.140625" style="36"/>
    <col min="12289" max="12289" width="10.28515625" style="36" customWidth="1"/>
    <col min="12290" max="12290" width="49.28515625" style="36" customWidth="1"/>
    <col min="12291" max="12291" width="18.7109375" style="36" customWidth="1"/>
    <col min="12292" max="12292" width="2" style="36" customWidth="1"/>
    <col min="12293" max="12293" width="17.140625" style="36" customWidth="1"/>
    <col min="12294" max="12294" width="1" style="36" customWidth="1"/>
    <col min="12295" max="12295" width="10.42578125" style="36" customWidth="1"/>
    <col min="12296" max="12296" width="11.42578125" style="36" customWidth="1"/>
    <col min="12297" max="12297" width="2.140625" style="36" customWidth="1"/>
    <col min="12298" max="12301" width="9.140625" style="36"/>
    <col min="12302" max="12302" width="69.7109375" style="36" customWidth="1"/>
    <col min="12303" max="12303" width="9.7109375" style="36" bestFit="1" customWidth="1"/>
    <col min="12304" max="12304" width="13.28515625" style="36" customWidth="1"/>
    <col min="12305" max="12305" width="14.42578125" style="36" customWidth="1"/>
    <col min="12306" max="12306" width="23.28515625" style="36" customWidth="1"/>
    <col min="12307" max="12544" width="9.140625" style="36"/>
    <col min="12545" max="12545" width="10.28515625" style="36" customWidth="1"/>
    <col min="12546" max="12546" width="49.28515625" style="36" customWidth="1"/>
    <col min="12547" max="12547" width="18.7109375" style="36" customWidth="1"/>
    <col min="12548" max="12548" width="2" style="36" customWidth="1"/>
    <col min="12549" max="12549" width="17.140625" style="36" customWidth="1"/>
    <col min="12550" max="12550" width="1" style="36" customWidth="1"/>
    <col min="12551" max="12551" width="10.42578125" style="36" customWidth="1"/>
    <col min="12552" max="12552" width="11.42578125" style="36" customWidth="1"/>
    <col min="12553" max="12553" width="2.140625" style="36" customWidth="1"/>
    <col min="12554" max="12557" width="9.140625" style="36"/>
    <col min="12558" max="12558" width="69.7109375" style="36" customWidth="1"/>
    <col min="12559" max="12559" width="9.7109375" style="36" bestFit="1" customWidth="1"/>
    <col min="12560" max="12560" width="13.28515625" style="36" customWidth="1"/>
    <col min="12561" max="12561" width="14.42578125" style="36" customWidth="1"/>
    <col min="12562" max="12562" width="23.28515625" style="36" customWidth="1"/>
    <col min="12563" max="12800" width="9.140625" style="36"/>
    <col min="12801" max="12801" width="10.28515625" style="36" customWidth="1"/>
    <col min="12802" max="12802" width="49.28515625" style="36" customWidth="1"/>
    <col min="12803" max="12803" width="18.7109375" style="36" customWidth="1"/>
    <col min="12804" max="12804" width="2" style="36" customWidth="1"/>
    <col min="12805" max="12805" width="17.140625" style="36" customWidth="1"/>
    <col min="12806" max="12806" width="1" style="36" customWidth="1"/>
    <col min="12807" max="12807" width="10.42578125" style="36" customWidth="1"/>
    <col min="12808" max="12808" width="11.42578125" style="36" customWidth="1"/>
    <col min="12809" max="12809" width="2.140625" style="36" customWidth="1"/>
    <col min="12810" max="12813" width="9.140625" style="36"/>
    <col min="12814" max="12814" width="69.7109375" style="36" customWidth="1"/>
    <col min="12815" max="12815" width="9.7109375" style="36" bestFit="1" customWidth="1"/>
    <col min="12816" max="12816" width="13.28515625" style="36" customWidth="1"/>
    <col min="12817" max="12817" width="14.42578125" style="36" customWidth="1"/>
    <col min="12818" max="12818" width="23.28515625" style="36" customWidth="1"/>
    <col min="12819" max="13056" width="9.140625" style="36"/>
    <col min="13057" max="13057" width="10.28515625" style="36" customWidth="1"/>
    <col min="13058" max="13058" width="49.28515625" style="36" customWidth="1"/>
    <col min="13059" max="13059" width="18.7109375" style="36" customWidth="1"/>
    <col min="13060" max="13060" width="2" style="36" customWidth="1"/>
    <col min="13061" max="13061" width="17.140625" style="36" customWidth="1"/>
    <col min="13062" max="13062" width="1" style="36" customWidth="1"/>
    <col min="13063" max="13063" width="10.42578125" style="36" customWidth="1"/>
    <col min="13064" max="13064" width="11.42578125" style="36" customWidth="1"/>
    <col min="13065" max="13065" width="2.140625" style="36" customWidth="1"/>
    <col min="13066" max="13069" width="9.140625" style="36"/>
    <col min="13070" max="13070" width="69.7109375" style="36" customWidth="1"/>
    <col min="13071" max="13071" width="9.7109375" style="36" bestFit="1" customWidth="1"/>
    <col min="13072" max="13072" width="13.28515625" style="36" customWidth="1"/>
    <col min="13073" max="13073" width="14.42578125" style="36" customWidth="1"/>
    <col min="13074" max="13074" width="23.28515625" style="36" customWidth="1"/>
    <col min="13075" max="13312" width="9.140625" style="36"/>
    <col min="13313" max="13313" width="10.28515625" style="36" customWidth="1"/>
    <col min="13314" max="13314" width="49.28515625" style="36" customWidth="1"/>
    <col min="13315" max="13315" width="18.7109375" style="36" customWidth="1"/>
    <col min="13316" max="13316" width="2" style="36" customWidth="1"/>
    <col min="13317" max="13317" width="17.140625" style="36" customWidth="1"/>
    <col min="13318" max="13318" width="1" style="36" customWidth="1"/>
    <col min="13319" max="13319" width="10.42578125" style="36" customWidth="1"/>
    <col min="13320" max="13320" width="11.42578125" style="36" customWidth="1"/>
    <col min="13321" max="13321" width="2.140625" style="36" customWidth="1"/>
    <col min="13322" max="13325" width="9.140625" style="36"/>
    <col min="13326" max="13326" width="69.7109375" style="36" customWidth="1"/>
    <col min="13327" max="13327" width="9.7109375" style="36" bestFit="1" customWidth="1"/>
    <col min="13328" max="13328" width="13.28515625" style="36" customWidth="1"/>
    <col min="13329" max="13329" width="14.42578125" style="36" customWidth="1"/>
    <col min="13330" max="13330" width="23.28515625" style="36" customWidth="1"/>
    <col min="13331" max="13568" width="9.140625" style="36"/>
    <col min="13569" max="13569" width="10.28515625" style="36" customWidth="1"/>
    <col min="13570" max="13570" width="49.28515625" style="36" customWidth="1"/>
    <col min="13571" max="13571" width="18.7109375" style="36" customWidth="1"/>
    <col min="13572" max="13572" width="2" style="36" customWidth="1"/>
    <col min="13573" max="13573" width="17.140625" style="36" customWidth="1"/>
    <col min="13574" max="13574" width="1" style="36" customWidth="1"/>
    <col min="13575" max="13575" width="10.42578125" style="36" customWidth="1"/>
    <col min="13576" max="13576" width="11.42578125" style="36" customWidth="1"/>
    <col min="13577" max="13577" width="2.140625" style="36" customWidth="1"/>
    <col min="13578" max="13581" width="9.140625" style="36"/>
    <col min="13582" max="13582" width="69.7109375" style="36" customWidth="1"/>
    <col min="13583" max="13583" width="9.7109375" style="36" bestFit="1" customWidth="1"/>
    <col min="13584" max="13584" width="13.28515625" style="36" customWidth="1"/>
    <col min="13585" max="13585" width="14.42578125" style="36" customWidth="1"/>
    <col min="13586" max="13586" width="23.28515625" style="36" customWidth="1"/>
    <col min="13587" max="13824" width="9.140625" style="36"/>
    <col min="13825" max="13825" width="10.28515625" style="36" customWidth="1"/>
    <col min="13826" max="13826" width="49.28515625" style="36" customWidth="1"/>
    <col min="13827" max="13827" width="18.7109375" style="36" customWidth="1"/>
    <col min="13828" max="13828" width="2" style="36" customWidth="1"/>
    <col min="13829" max="13829" width="17.140625" style="36" customWidth="1"/>
    <col min="13830" max="13830" width="1" style="36" customWidth="1"/>
    <col min="13831" max="13831" width="10.42578125" style="36" customWidth="1"/>
    <col min="13832" max="13832" width="11.42578125" style="36" customWidth="1"/>
    <col min="13833" max="13833" width="2.140625" style="36" customWidth="1"/>
    <col min="13834" max="13837" width="9.140625" style="36"/>
    <col min="13838" max="13838" width="69.7109375" style="36" customWidth="1"/>
    <col min="13839" max="13839" width="9.7109375" style="36" bestFit="1" customWidth="1"/>
    <col min="13840" max="13840" width="13.28515625" style="36" customWidth="1"/>
    <col min="13841" max="13841" width="14.42578125" style="36" customWidth="1"/>
    <col min="13842" max="13842" width="23.28515625" style="36" customWidth="1"/>
    <col min="13843" max="14080" width="9.140625" style="36"/>
    <col min="14081" max="14081" width="10.28515625" style="36" customWidth="1"/>
    <col min="14082" max="14082" width="49.28515625" style="36" customWidth="1"/>
    <col min="14083" max="14083" width="18.7109375" style="36" customWidth="1"/>
    <col min="14084" max="14084" width="2" style="36" customWidth="1"/>
    <col min="14085" max="14085" width="17.140625" style="36" customWidth="1"/>
    <col min="14086" max="14086" width="1" style="36" customWidth="1"/>
    <col min="14087" max="14087" width="10.42578125" style="36" customWidth="1"/>
    <col min="14088" max="14088" width="11.42578125" style="36" customWidth="1"/>
    <col min="14089" max="14089" width="2.140625" style="36" customWidth="1"/>
    <col min="14090" max="14093" width="9.140625" style="36"/>
    <col min="14094" max="14094" width="69.7109375" style="36" customWidth="1"/>
    <col min="14095" max="14095" width="9.7109375" style="36" bestFit="1" customWidth="1"/>
    <col min="14096" max="14096" width="13.28515625" style="36" customWidth="1"/>
    <col min="14097" max="14097" width="14.42578125" style="36" customWidth="1"/>
    <col min="14098" max="14098" width="23.28515625" style="36" customWidth="1"/>
    <col min="14099" max="14336" width="9.140625" style="36"/>
    <col min="14337" max="14337" width="10.28515625" style="36" customWidth="1"/>
    <col min="14338" max="14338" width="49.28515625" style="36" customWidth="1"/>
    <col min="14339" max="14339" width="18.7109375" style="36" customWidth="1"/>
    <col min="14340" max="14340" width="2" style="36" customWidth="1"/>
    <col min="14341" max="14341" width="17.140625" style="36" customWidth="1"/>
    <col min="14342" max="14342" width="1" style="36" customWidth="1"/>
    <col min="14343" max="14343" width="10.42578125" style="36" customWidth="1"/>
    <col min="14344" max="14344" width="11.42578125" style="36" customWidth="1"/>
    <col min="14345" max="14345" width="2.140625" style="36" customWidth="1"/>
    <col min="14346" max="14349" width="9.140625" style="36"/>
    <col min="14350" max="14350" width="69.7109375" style="36" customWidth="1"/>
    <col min="14351" max="14351" width="9.7109375" style="36" bestFit="1" customWidth="1"/>
    <col min="14352" max="14352" width="13.28515625" style="36" customWidth="1"/>
    <col min="14353" max="14353" width="14.42578125" style="36" customWidth="1"/>
    <col min="14354" max="14354" width="23.28515625" style="36" customWidth="1"/>
    <col min="14355" max="14592" width="9.140625" style="36"/>
    <col min="14593" max="14593" width="10.28515625" style="36" customWidth="1"/>
    <col min="14594" max="14594" width="49.28515625" style="36" customWidth="1"/>
    <col min="14595" max="14595" width="18.7109375" style="36" customWidth="1"/>
    <col min="14596" max="14596" width="2" style="36" customWidth="1"/>
    <col min="14597" max="14597" width="17.140625" style="36" customWidth="1"/>
    <col min="14598" max="14598" width="1" style="36" customWidth="1"/>
    <col min="14599" max="14599" width="10.42578125" style="36" customWidth="1"/>
    <col min="14600" max="14600" width="11.42578125" style="36" customWidth="1"/>
    <col min="14601" max="14601" width="2.140625" style="36" customWidth="1"/>
    <col min="14602" max="14605" width="9.140625" style="36"/>
    <col min="14606" max="14606" width="69.7109375" style="36" customWidth="1"/>
    <col min="14607" max="14607" width="9.7109375" style="36" bestFit="1" customWidth="1"/>
    <col min="14608" max="14608" width="13.28515625" style="36" customWidth="1"/>
    <col min="14609" max="14609" width="14.42578125" style="36" customWidth="1"/>
    <col min="14610" max="14610" width="23.28515625" style="36" customWidth="1"/>
    <col min="14611" max="14848" width="9.140625" style="36"/>
    <col min="14849" max="14849" width="10.28515625" style="36" customWidth="1"/>
    <col min="14850" max="14850" width="49.28515625" style="36" customWidth="1"/>
    <col min="14851" max="14851" width="18.7109375" style="36" customWidth="1"/>
    <col min="14852" max="14852" width="2" style="36" customWidth="1"/>
    <col min="14853" max="14853" width="17.140625" style="36" customWidth="1"/>
    <col min="14854" max="14854" width="1" style="36" customWidth="1"/>
    <col min="14855" max="14855" width="10.42578125" style="36" customWidth="1"/>
    <col min="14856" max="14856" width="11.42578125" style="36" customWidth="1"/>
    <col min="14857" max="14857" width="2.140625" style="36" customWidth="1"/>
    <col min="14858" max="14861" width="9.140625" style="36"/>
    <col min="14862" max="14862" width="69.7109375" style="36" customWidth="1"/>
    <col min="14863" max="14863" width="9.7109375" style="36" bestFit="1" customWidth="1"/>
    <col min="14864" max="14864" width="13.28515625" style="36" customWidth="1"/>
    <col min="14865" max="14865" width="14.42578125" style="36" customWidth="1"/>
    <col min="14866" max="14866" width="23.28515625" style="36" customWidth="1"/>
    <col min="14867" max="15104" width="9.140625" style="36"/>
    <col min="15105" max="15105" width="10.28515625" style="36" customWidth="1"/>
    <col min="15106" max="15106" width="49.28515625" style="36" customWidth="1"/>
    <col min="15107" max="15107" width="18.7109375" style="36" customWidth="1"/>
    <col min="15108" max="15108" width="2" style="36" customWidth="1"/>
    <col min="15109" max="15109" width="17.140625" style="36" customWidth="1"/>
    <col min="15110" max="15110" width="1" style="36" customWidth="1"/>
    <col min="15111" max="15111" width="10.42578125" style="36" customWidth="1"/>
    <col min="15112" max="15112" width="11.42578125" style="36" customWidth="1"/>
    <col min="15113" max="15113" width="2.140625" style="36" customWidth="1"/>
    <col min="15114" max="15117" width="9.140625" style="36"/>
    <col min="15118" max="15118" width="69.7109375" style="36" customWidth="1"/>
    <col min="15119" max="15119" width="9.7109375" style="36" bestFit="1" customWidth="1"/>
    <col min="15120" max="15120" width="13.28515625" style="36" customWidth="1"/>
    <col min="15121" max="15121" width="14.42578125" style="36" customWidth="1"/>
    <col min="15122" max="15122" width="23.28515625" style="36" customWidth="1"/>
    <col min="15123" max="15360" width="9.140625" style="36"/>
    <col min="15361" max="15361" width="10.28515625" style="36" customWidth="1"/>
    <col min="15362" max="15362" width="49.28515625" style="36" customWidth="1"/>
    <col min="15363" max="15363" width="18.7109375" style="36" customWidth="1"/>
    <col min="15364" max="15364" width="2" style="36" customWidth="1"/>
    <col min="15365" max="15365" width="17.140625" style="36" customWidth="1"/>
    <col min="15366" max="15366" width="1" style="36" customWidth="1"/>
    <col min="15367" max="15367" width="10.42578125" style="36" customWidth="1"/>
    <col min="15368" max="15368" width="11.42578125" style="36" customWidth="1"/>
    <col min="15369" max="15369" width="2.140625" style="36" customWidth="1"/>
    <col min="15370" max="15373" width="9.140625" style="36"/>
    <col min="15374" max="15374" width="69.7109375" style="36" customWidth="1"/>
    <col min="15375" max="15375" width="9.7109375" style="36" bestFit="1" customWidth="1"/>
    <col min="15376" max="15376" width="13.28515625" style="36" customWidth="1"/>
    <col min="15377" max="15377" width="14.42578125" style="36" customWidth="1"/>
    <col min="15378" max="15378" width="23.28515625" style="36" customWidth="1"/>
    <col min="15379" max="15616" width="9.140625" style="36"/>
    <col min="15617" max="15617" width="10.28515625" style="36" customWidth="1"/>
    <col min="15618" max="15618" width="49.28515625" style="36" customWidth="1"/>
    <col min="15619" max="15619" width="18.7109375" style="36" customWidth="1"/>
    <col min="15620" max="15620" width="2" style="36" customWidth="1"/>
    <col min="15621" max="15621" width="17.140625" style="36" customWidth="1"/>
    <col min="15622" max="15622" width="1" style="36" customWidth="1"/>
    <col min="15623" max="15623" width="10.42578125" style="36" customWidth="1"/>
    <col min="15624" max="15624" width="11.42578125" style="36" customWidth="1"/>
    <col min="15625" max="15625" width="2.140625" style="36" customWidth="1"/>
    <col min="15626" max="15629" width="9.140625" style="36"/>
    <col min="15630" max="15630" width="69.7109375" style="36" customWidth="1"/>
    <col min="15631" max="15631" width="9.7109375" style="36" bestFit="1" customWidth="1"/>
    <col min="15632" max="15632" width="13.28515625" style="36" customWidth="1"/>
    <col min="15633" max="15633" width="14.42578125" style="36" customWidth="1"/>
    <col min="15634" max="15634" width="23.28515625" style="36" customWidth="1"/>
    <col min="15635" max="15872" width="9.140625" style="36"/>
    <col min="15873" max="15873" width="10.28515625" style="36" customWidth="1"/>
    <col min="15874" max="15874" width="49.28515625" style="36" customWidth="1"/>
    <col min="15875" max="15875" width="18.7109375" style="36" customWidth="1"/>
    <col min="15876" max="15876" width="2" style="36" customWidth="1"/>
    <col min="15877" max="15877" width="17.140625" style="36" customWidth="1"/>
    <col min="15878" max="15878" width="1" style="36" customWidth="1"/>
    <col min="15879" max="15879" width="10.42578125" style="36" customWidth="1"/>
    <col min="15880" max="15880" width="11.42578125" style="36" customWidth="1"/>
    <col min="15881" max="15881" width="2.140625" style="36" customWidth="1"/>
    <col min="15882" max="15885" width="9.140625" style="36"/>
    <col min="15886" max="15886" width="69.7109375" style="36" customWidth="1"/>
    <col min="15887" max="15887" width="9.7109375" style="36" bestFit="1" customWidth="1"/>
    <col min="15888" max="15888" width="13.28515625" style="36" customWidth="1"/>
    <col min="15889" max="15889" width="14.42578125" style="36" customWidth="1"/>
    <col min="15890" max="15890" width="23.28515625" style="36" customWidth="1"/>
    <col min="15891" max="16128" width="9.140625" style="36"/>
    <col min="16129" max="16129" width="10.28515625" style="36" customWidth="1"/>
    <col min="16130" max="16130" width="49.28515625" style="36" customWidth="1"/>
    <col min="16131" max="16131" width="18.7109375" style="36" customWidth="1"/>
    <col min="16132" max="16132" width="2" style="36" customWidth="1"/>
    <col min="16133" max="16133" width="17.140625" style="36" customWidth="1"/>
    <col min="16134" max="16134" width="1" style="36" customWidth="1"/>
    <col min="16135" max="16135" width="10.42578125" style="36" customWidth="1"/>
    <col min="16136" max="16136" width="11.42578125" style="36" customWidth="1"/>
    <col min="16137" max="16137" width="2.140625" style="36" customWidth="1"/>
    <col min="16138" max="16141" width="9.140625" style="36"/>
    <col min="16142" max="16142" width="69.7109375" style="36" customWidth="1"/>
    <col min="16143" max="16143" width="9.7109375" style="36" bestFit="1" customWidth="1"/>
    <col min="16144" max="16144" width="13.28515625" style="36" customWidth="1"/>
    <col min="16145" max="16145" width="14.42578125" style="36" customWidth="1"/>
    <col min="16146" max="16146" width="23.28515625" style="36" customWidth="1"/>
    <col min="16147" max="16384" width="9.140625" style="36"/>
  </cols>
  <sheetData>
    <row r="1" spans="1:51" ht="25.5" customHeight="1" x14ac:dyDescent="0.2">
      <c r="A1" s="841" t="s">
        <v>0</v>
      </c>
      <c r="B1" s="842"/>
      <c r="C1" s="842"/>
      <c r="D1" s="842"/>
      <c r="E1" s="842"/>
      <c r="F1" s="842"/>
      <c r="G1" s="842"/>
      <c r="H1" s="843"/>
    </row>
    <row r="2" spans="1:51" ht="20.25" customHeight="1" x14ac:dyDescent="0.2">
      <c r="A2" s="844" t="s">
        <v>314</v>
      </c>
      <c r="B2" s="688"/>
      <c r="C2" s="688"/>
      <c r="D2" s="688"/>
      <c r="E2" s="688"/>
      <c r="F2" s="688"/>
      <c r="G2" s="688"/>
      <c r="H2" s="845"/>
    </row>
    <row r="3" spans="1:51" ht="15.75" customHeight="1" x14ac:dyDescent="0.2">
      <c r="A3" s="846" t="s">
        <v>315</v>
      </c>
      <c r="B3" s="691"/>
      <c r="C3" s="691"/>
      <c r="D3" s="691"/>
      <c r="E3" s="691"/>
      <c r="F3" s="691"/>
      <c r="G3" s="691"/>
      <c r="H3" s="847"/>
    </row>
    <row r="4" spans="1:51" ht="15.75" customHeight="1" x14ac:dyDescent="0.2">
      <c r="A4" s="846" t="s">
        <v>316</v>
      </c>
      <c r="B4" s="691"/>
      <c r="C4" s="691"/>
      <c r="D4" s="691"/>
      <c r="E4" s="691"/>
      <c r="F4" s="691"/>
      <c r="G4" s="691"/>
      <c r="H4" s="847"/>
    </row>
    <row r="5" spans="1:51" ht="6" customHeight="1" thickBot="1" x14ac:dyDescent="0.25"/>
    <row r="6" spans="1:51" s="252" customFormat="1" ht="14.25" customHeight="1" x14ac:dyDescent="0.2">
      <c r="A6" s="848" t="s">
        <v>481</v>
      </c>
      <c r="B6" s="849"/>
      <c r="C6" s="849"/>
      <c r="D6" s="849"/>
      <c r="E6" s="849"/>
      <c r="F6" s="849"/>
      <c r="G6" s="849"/>
      <c r="H6" s="850"/>
      <c r="I6" s="245"/>
      <c r="J6" s="246"/>
      <c r="K6" s="246"/>
      <c r="L6" s="246"/>
      <c r="M6" s="246"/>
      <c r="N6" s="246"/>
      <c r="O6" s="246"/>
      <c r="P6" s="246"/>
      <c r="Q6" s="246"/>
      <c r="R6" s="246"/>
      <c r="S6" s="246"/>
      <c r="T6" s="247"/>
      <c r="U6" s="248"/>
      <c r="V6" s="247"/>
      <c r="W6" s="247"/>
      <c r="X6" s="247"/>
      <c r="Y6" s="247"/>
      <c r="Z6" s="249"/>
      <c r="AA6" s="247"/>
      <c r="AB6" s="247"/>
      <c r="AC6" s="247"/>
      <c r="AD6" s="247"/>
      <c r="AE6" s="836"/>
      <c r="AF6" s="247"/>
      <c r="AG6" s="247"/>
      <c r="AH6" s="250"/>
      <c r="AI6" s="250"/>
      <c r="AJ6" s="250"/>
      <c r="AK6" s="250"/>
      <c r="AL6" s="250"/>
      <c r="AM6" s="250"/>
      <c r="AN6" s="250"/>
      <c r="AO6" s="250"/>
      <c r="AP6" s="250"/>
      <c r="AQ6" s="250"/>
      <c r="AR6" s="250"/>
      <c r="AS6" s="250"/>
      <c r="AT6" s="250"/>
      <c r="AU6" s="250"/>
      <c r="AV6" s="250"/>
      <c r="AW6" s="250"/>
      <c r="AX6" s="250"/>
      <c r="AY6" s="251"/>
    </row>
    <row r="7" spans="1:51" s="252" customFormat="1" ht="14.25" customHeight="1" thickBot="1" x14ac:dyDescent="0.25">
      <c r="A7" s="851"/>
      <c r="B7" s="852"/>
      <c r="C7" s="852"/>
      <c r="D7" s="852"/>
      <c r="E7" s="852"/>
      <c r="F7" s="852"/>
      <c r="G7" s="852"/>
      <c r="H7" s="853"/>
      <c r="I7" s="245"/>
      <c r="J7" s="246"/>
      <c r="K7" s="246"/>
      <c r="L7" s="246"/>
      <c r="M7" s="246"/>
      <c r="N7" s="246"/>
      <c r="O7" s="246"/>
      <c r="P7" s="246"/>
      <c r="Q7" s="246"/>
      <c r="R7" s="246"/>
      <c r="S7" s="246"/>
      <c r="T7" s="247"/>
      <c r="U7" s="248"/>
      <c r="V7" s="247"/>
      <c r="W7" s="247"/>
      <c r="X7" s="247"/>
      <c r="Y7" s="247"/>
      <c r="Z7" s="249"/>
      <c r="AA7" s="247"/>
      <c r="AB7" s="247"/>
      <c r="AC7" s="247"/>
      <c r="AD7" s="247"/>
      <c r="AE7" s="836"/>
      <c r="AF7" s="247"/>
      <c r="AG7" s="247"/>
      <c r="AH7" s="250"/>
      <c r="AI7" s="250"/>
      <c r="AJ7" s="250"/>
      <c r="AK7" s="250"/>
      <c r="AL7" s="250"/>
      <c r="AM7" s="250"/>
      <c r="AN7" s="250"/>
      <c r="AO7" s="250"/>
      <c r="AP7" s="250"/>
      <c r="AQ7" s="250"/>
      <c r="AR7" s="250"/>
      <c r="AS7" s="250"/>
      <c r="AT7" s="250"/>
      <c r="AU7" s="250"/>
      <c r="AV7" s="250"/>
      <c r="AW7" s="250"/>
      <c r="AX7" s="250"/>
      <c r="AY7" s="251"/>
    </row>
    <row r="8" spans="1:51" s="252" customFormat="1" ht="47.25" customHeight="1" thickBot="1" x14ac:dyDescent="0.25">
      <c r="A8" s="837" t="s">
        <v>2</v>
      </c>
      <c r="B8" s="838"/>
      <c r="C8" s="838"/>
      <c r="D8" s="838"/>
      <c r="E8" s="838"/>
      <c r="F8" s="838"/>
      <c r="G8" s="838"/>
      <c r="H8" s="839"/>
      <c r="I8" s="245"/>
      <c r="J8" s="246"/>
      <c r="K8" s="246"/>
      <c r="L8" s="253"/>
      <c r="M8" s="840"/>
      <c r="N8" s="840"/>
      <c r="O8" s="840"/>
      <c r="P8" s="246"/>
      <c r="Q8" s="246"/>
      <c r="R8" s="246"/>
      <c r="S8" s="246"/>
      <c r="T8" s="246"/>
      <c r="U8" s="254"/>
      <c r="V8" s="255"/>
      <c r="W8" s="256"/>
      <c r="X8" s="257"/>
      <c r="Y8" s="258"/>
      <c r="Z8" s="259"/>
      <c r="AA8" s="260"/>
      <c r="AB8" s="261"/>
      <c r="AC8" s="261"/>
      <c r="AD8" s="261"/>
      <c r="AE8" s="836"/>
      <c r="AF8" s="260"/>
      <c r="AG8" s="246"/>
      <c r="AH8" s="250"/>
      <c r="AI8" s="250"/>
      <c r="AJ8" s="250"/>
      <c r="AK8" s="250"/>
      <c r="AL8" s="250"/>
      <c r="AM8" s="250"/>
      <c r="AN8" s="250"/>
      <c r="AO8" s="250"/>
      <c r="AP8" s="250"/>
      <c r="AQ8" s="250"/>
      <c r="AR8" s="250"/>
      <c r="AS8" s="250"/>
      <c r="AT8" s="250"/>
      <c r="AU8" s="250"/>
      <c r="AV8" s="250"/>
      <c r="AW8" s="250"/>
      <c r="AX8" s="250"/>
      <c r="AY8" s="251"/>
    </row>
    <row r="9" spans="1:51" s="263" customFormat="1" ht="6.75" customHeight="1" thickBot="1" x14ac:dyDescent="0.25">
      <c r="A9" s="856"/>
      <c r="B9" s="856"/>
      <c r="C9" s="856"/>
      <c r="D9" s="856"/>
      <c r="E9" s="856"/>
      <c r="F9" s="856"/>
      <c r="G9" s="856"/>
      <c r="H9" s="856"/>
      <c r="I9" s="262"/>
    </row>
    <row r="10" spans="1:51" ht="15.75" thickBot="1" x14ac:dyDescent="0.25">
      <c r="A10" s="857" t="s">
        <v>482</v>
      </c>
      <c r="B10" s="858"/>
      <c r="C10" s="859"/>
      <c r="D10" s="615"/>
      <c r="E10" s="860" t="s">
        <v>483</v>
      </c>
      <c r="F10" s="861"/>
      <c r="G10" s="862"/>
      <c r="H10" s="863"/>
    </row>
    <row r="11" spans="1:51" ht="22.5" customHeight="1" x14ac:dyDescent="0.25">
      <c r="A11" s="868" t="s">
        <v>7</v>
      </c>
      <c r="B11" s="870" t="s">
        <v>484</v>
      </c>
      <c r="C11" s="872" t="s">
        <v>485</v>
      </c>
      <c r="D11" s="616"/>
      <c r="E11" s="864"/>
      <c r="F11" s="865"/>
      <c r="G11" s="866"/>
      <c r="H11" s="867"/>
      <c r="N11" s="264"/>
      <c r="O11" s="265"/>
      <c r="P11" s="177"/>
      <c r="Q11" s="266"/>
      <c r="R11" s="266"/>
    </row>
    <row r="12" spans="1:51" ht="18.75" thickBot="1" x14ac:dyDescent="0.3">
      <c r="A12" s="869"/>
      <c r="B12" s="871"/>
      <c r="C12" s="873"/>
      <c r="D12" s="616"/>
      <c r="E12" s="267" t="s">
        <v>486</v>
      </c>
      <c r="F12" s="874" t="s">
        <v>487</v>
      </c>
      <c r="G12" s="875"/>
      <c r="H12" s="268" t="s">
        <v>488</v>
      </c>
      <c r="N12" s="264"/>
      <c r="O12" s="265"/>
      <c r="P12" s="177"/>
      <c r="Q12" s="266"/>
      <c r="R12" s="266"/>
    </row>
    <row r="13" spans="1:51" ht="3" customHeight="1" thickBot="1" x14ac:dyDescent="0.3">
      <c r="A13" s="876"/>
      <c r="B13" s="877"/>
      <c r="C13" s="877"/>
      <c r="D13" s="269"/>
      <c r="E13" s="269"/>
      <c r="F13" s="35"/>
      <c r="G13" s="35"/>
      <c r="H13" s="37"/>
      <c r="N13" s="264"/>
      <c r="O13" s="270"/>
      <c r="P13" s="271"/>
      <c r="Q13" s="271"/>
      <c r="R13" s="271"/>
    </row>
    <row r="14" spans="1:51" ht="18" x14ac:dyDescent="0.25">
      <c r="A14" s="272" t="s">
        <v>489</v>
      </c>
      <c r="B14" s="878" t="s">
        <v>490</v>
      </c>
      <c r="C14" s="879"/>
      <c r="D14" s="273"/>
      <c r="E14" s="274"/>
      <c r="F14" s="880"/>
      <c r="G14" s="881"/>
      <c r="H14" s="275"/>
      <c r="N14" s="271"/>
      <c r="O14" s="270"/>
      <c r="P14" s="276"/>
      <c r="Q14" s="271"/>
      <c r="R14" s="271"/>
    </row>
    <row r="15" spans="1:51" ht="18" x14ac:dyDescent="0.25">
      <c r="A15" s="277" t="s">
        <v>491</v>
      </c>
      <c r="B15" s="278" t="s">
        <v>492</v>
      </c>
      <c r="C15" s="279">
        <v>0.01</v>
      </c>
      <c r="D15" s="280"/>
      <c r="E15" s="281">
        <v>8.0000000000000002E-3</v>
      </c>
      <c r="F15" s="854">
        <v>8.0000000000000002E-3</v>
      </c>
      <c r="G15" s="855"/>
      <c r="H15" s="282">
        <v>0.01</v>
      </c>
      <c r="N15" s="271"/>
      <c r="O15" s="283"/>
      <c r="P15" s="284"/>
      <c r="Q15" s="285"/>
      <c r="R15" s="286"/>
    </row>
    <row r="16" spans="1:51" ht="18" x14ac:dyDescent="0.25">
      <c r="A16" s="277" t="s">
        <v>493</v>
      </c>
      <c r="B16" s="278" t="s">
        <v>494</v>
      </c>
      <c r="C16" s="279">
        <v>1.23E-2</v>
      </c>
      <c r="D16" s="280"/>
      <c r="E16" s="281">
        <v>9.7000000000000003E-3</v>
      </c>
      <c r="F16" s="854">
        <v>1.2699999999999999E-2</v>
      </c>
      <c r="G16" s="855"/>
      <c r="H16" s="282">
        <v>1.2699999999999999E-2</v>
      </c>
      <c r="N16" s="271"/>
      <c r="O16" s="283"/>
      <c r="P16" s="284"/>
      <c r="Q16" s="287"/>
      <c r="R16" s="286"/>
    </row>
    <row r="17" spans="1:18" ht="18" x14ac:dyDescent="0.25">
      <c r="A17" s="277" t="s">
        <v>495</v>
      </c>
      <c r="B17" s="278" t="s">
        <v>496</v>
      </c>
      <c r="C17" s="279">
        <v>1.2999999999999999E-2</v>
      </c>
      <c r="D17" s="280"/>
      <c r="E17" s="281">
        <v>5.8999999999999999E-3</v>
      </c>
      <c r="F17" s="854">
        <v>1.23E-2</v>
      </c>
      <c r="G17" s="855"/>
      <c r="H17" s="282">
        <v>1.3899999999999999E-2</v>
      </c>
      <c r="N17" s="271"/>
      <c r="O17" s="283"/>
      <c r="P17" s="284"/>
      <c r="Q17" s="287"/>
      <c r="R17" s="286"/>
    </row>
    <row r="18" spans="1:18" ht="18" x14ac:dyDescent="0.25">
      <c r="A18" s="277" t="s">
        <v>497</v>
      </c>
      <c r="B18" s="278" t="s">
        <v>498</v>
      </c>
      <c r="C18" s="279">
        <v>0.05</v>
      </c>
      <c r="D18" s="280"/>
      <c r="E18" s="281">
        <v>0.03</v>
      </c>
      <c r="F18" s="854">
        <v>0.04</v>
      </c>
      <c r="G18" s="855"/>
      <c r="H18" s="282">
        <v>5.5E-2</v>
      </c>
      <c r="N18" s="271"/>
      <c r="O18" s="283"/>
      <c r="P18" s="284"/>
      <c r="Q18" s="287"/>
      <c r="R18" s="286"/>
    </row>
    <row r="19" spans="1:18" ht="18.75" thickBot="1" x14ac:dyDescent="0.3">
      <c r="A19" s="882" t="s">
        <v>499</v>
      </c>
      <c r="B19" s="883"/>
      <c r="C19" s="288">
        <f>SUM(C15:C18)</f>
        <v>8.5300000000000001E-2</v>
      </c>
      <c r="D19" s="289"/>
      <c r="E19" s="290"/>
      <c r="F19" s="884"/>
      <c r="G19" s="885"/>
      <c r="H19" s="291"/>
      <c r="N19" s="271"/>
      <c r="O19" s="283"/>
      <c r="P19" s="284"/>
      <c r="Q19" s="287"/>
      <c r="R19" s="286"/>
    </row>
    <row r="20" spans="1:18" ht="3" customHeight="1" thickBot="1" x14ac:dyDescent="0.3">
      <c r="A20" s="886"/>
      <c r="B20" s="887"/>
      <c r="C20" s="887"/>
      <c r="D20" s="292"/>
      <c r="E20" s="280"/>
      <c r="F20" s="280"/>
      <c r="G20" s="280"/>
      <c r="H20" s="293"/>
      <c r="N20" s="294"/>
      <c r="O20" s="294"/>
      <c r="P20" s="284"/>
      <c r="Q20" s="287"/>
      <c r="R20" s="295"/>
    </row>
    <row r="21" spans="1:18" ht="15" customHeight="1" x14ac:dyDescent="0.25">
      <c r="A21" s="272" t="s">
        <v>500</v>
      </c>
      <c r="B21" s="878" t="s">
        <v>501</v>
      </c>
      <c r="C21" s="879"/>
      <c r="D21" s="273"/>
      <c r="E21" s="296"/>
      <c r="F21" s="888"/>
      <c r="G21" s="889"/>
      <c r="H21" s="297"/>
      <c r="N21" s="294"/>
      <c r="O21" s="294"/>
      <c r="P21" s="284"/>
      <c r="Q21" s="287"/>
      <c r="R21" s="295"/>
    </row>
    <row r="22" spans="1:18" ht="15" customHeight="1" x14ac:dyDescent="0.25">
      <c r="A22" s="277" t="s">
        <v>502</v>
      </c>
      <c r="B22" s="278" t="s">
        <v>503</v>
      </c>
      <c r="C22" s="279">
        <v>0.08</v>
      </c>
      <c r="D22" s="280"/>
      <c r="E22" s="281">
        <v>6.1600000000000002E-2</v>
      </c>
      <c r="F22" s="854">
        <v>7.3999999999999996E-2</v>
      </c>
      <c r="G22" s="855"/>
      <c r="H22" s="282">
        <v>8.9599999999999999E-2</v>
      </c>
      <c r="N22" s="294"/>
      <c r="O22" s="294"/>
      <c r="P22" s="284"/>
      <c r="Q22" s="287"/>
      <c r="R22" s="295"/>
    </row>
    <row r="23" spans="1:18" ht="15" customHeight="1" thickBot="1" x14ac:dyDescent="0.3">
      <c r="A23" s="882" t="s">
        <v>504</v>
      </c>
      <c r="B23" s="883"/>
      <c r="C23" s="288">
        <f>SUM(C22)</f>
        <v>0.08</v>
      </c>
      <c r="D23" s="289"/>
      <c r="E23" s="290"/>
      <c r="F23" s="884"/>
      <c r="G23" s="885"/>
      <c r="H23" s="291"/>
      <c r="N23" s="271"/>
      <c r="O23" s="294"/>
      <c r="P23" s="284"/>
      <c r="Q23" s="287"/>
      <c r="R23" s="295"/>
    </row>
    <row r="24" spans="1:18" ht="3" customHeight="1" thickBot="1" x14ac:dyDescent="0.3">
      <c r="A24" s="886"/>
      <c r="B24" s="887"/>
      <c r="C24" s="887"/>
      <c r="D24" s="292"/>
      <c r="E24" s="280"/>
      <c r="F24" s="280"/>
      <c r="G24" s="280"/>
      <c r="H24" s="293"/>
      <c r="N24" s="271"/>
      <c r="O24" s="283"/>
      <c r="P24" s="284"/>
      <c r="Q24" s="287"/>
      <c r="R24" s="298"/>
    </row>
    <row r="25" spans="1:18" ht="15" customHeight="1" x14ac:dyDescent="0.25">
      <c r="A25" s="272" t="s">
        <v>505</v>
      </c>
      <c r="B25" s="878" t="s">
        <v>506</v>
      </c>
      <c r="C25" s="879"/>
      <c r="D25" s="273"/>
      <c r="E25" s="890" t="s">
        <v>507</v>
      </c>
      <c r="F25" s="891"/>
      <c r="G25" s="891"/>
      <c r="H25" s="892"/>
      <c r="N25" s="271"/>
      <c r="O25" s="270"/>
      <c r="P25" s="271"/>
      <c r="Q25" s="287"/>
      <c r="R25" s="271"/>
    </row>
    <row r="26" spans="1:18" ht="15" customHeight="1" x14ac:dyDescent="0.25">
      <c r="A26" s="277" t="s">
        <v>508</v>
      </c>
      <c r="B26" s="278" t="s">
        <v>509</v>
      </c>
      <c r="C26" s="279">
        <v>6.4999999999999997E-3</v>
      </c>
      <c r="D26" s="280"/>
      <c r="E26" s="893" t="s">
        <v>510</v>
      </c>
      <c r="F26" s="895" t="s">
        <v>511</v>
      </c>
      <c r="G26" s="895"/>
      <c r="H26" s="897" t="s">
        <v>512</v>
      </c>
      <c r="N26" s="271"/>
      <c r="O26" s="270"/>
      <c r="P26" s="271"/>
      <c r="Q26" s="287"/>
      <c r="R26" s="271"/>
    </row>
    <row r="27" spans="1:18" ht="18" customHeight="1" thickBot="1" x14ac:dyDescent="0.3">
      <c r="A27" s="277" t="s">
        <v>513</v>
      </c>
      <c r="B27" s="278" t="s">
        <v>514</v>
      </c>
      <c r="C27" s="279">
        <v>0.03</v>
      </c>
      <c r="D27" s="280"/>
      <c r="E27" s="894"/>
      <c r="F27" s="896"/>
      <c r="G27" s="896"/>
      <c r="H27" s="898"/>
      <c r="N27" s="299"/>
      <c r="O27" s="270"/>
      <c r="P27" s="271"/>
      <c r="Q27" s="271"/>
      <c r="R27" s="271"/>
    </row>
    <row r="28" spans="1:18" ht="3.75" customHeight="1" thickBot="1" x14ac:dyDescent="0.3">
      <c r="A28" s="899" t="s">
        <v>515</v>
      </c>
      <c r="B28" s="901" t="s">
        <v>516</v>
      </c>
      <c r="C28" s="903">
        <f>H29</f>
        <v>2.5000000000000001E-2</v>
      </c>
      <c r="D28" s="280"/>
      <c r="E28" s="300"/>
      <c r="F28" s="280"/>
      <c r="G28" s="280"/>
      <c r="H28" s="293"/>
      <c r="N28" s="271"/>
      <c r="O28" s="301"/>
      <c r="P28" s="302"/>
      <c r="Q28" s="271"/>
      <c r="R28" s="271"/>
    </row>
    <row r="29" spans="1:18" ht="13.5" customHeight="1" thickBot="1" x14ac:dyDescent="0.3">
      <c r="A29" s="900"/>
      <c r="B29" s="902"/>
      <c r="C29" s="904"/>
      <c r="D29" s="280"/>
      <c r="E29" s="303">
        <v>0.05</v>
      </c>
      <c r="F29" s="905">
        <v>0.5</v>
      </c>
      <c r="G29" s="906"/>
      <c r="H29" s="304">
        <f>E29*F29</f>
        <v>2.5000000000000001E-2</v>
      </c>
      <c r="N29" s="305"/>
      <c r="O29" s="306"/>
      <c r="P29" s="307"/>
      <c r="Q29" s="308"/>
      <c r="R29" s="308"/>
    </row>
    <row r="30" spans="1:18" ht="15" customHeight="1" thickBot="1" x14ac:dyDescent="0.25">
      <c r="A30" s="309" t="s">
        <v>517</v>
      </c>
      <c r="B30" s="310" t="s">
        <v>518</v>
      </c>
      <c r="C30" s="311"/>
      <c r="D30" s="280"/>
      <c r="E30" s="280"/>
      <c r="F30" s="907"/>
      <c r="G30" s="907"/>
      <c r="H30" s="293"/>
    </row>
    <row r="31" spans="1:18" ht="15" customHeight="1" thickBot="1" x14ac:dyDescent="0.25">
      <c r="A31" s="882" t="s">
        <v>519</v>
      </c>
      <c r="B31" s="883"/>
      <c r="C31" s="288">
        <f>SUM(C26:C30)</f>
        <v>6.1499999999999999E-2</v>
      </c>
      <c r="D31" s="289"/>
      <c r="E31" s="908" t="s">
        <v>520</v>
      </c>
      <c r="F31" s="909"/>
      <c r="G31" s="909"/>
      <c r="H31" s="910"/>
    </row>
    <row r="32" spans="1:18" ht="6" customHeight="1" x14ac:dyDescent="0.2">
      <c r="A32" s="914"/>
      <c r="B32" s="915"/>
      <c r="C32" s="915"/>
      <c r="D32" s="314"/>
      <c r="E32" s="911"/>
      <c r="F32" s="912"/>
      <c r="G32" s="912"/>
      <c r="H32" s="913"/>
    </row>
    <row r="33" spans="1:8" x14ac:dyDescent="0.2">
      <c r="A33" s="916" t="s">
        <v>521</v>
      </c>
      <c r="B33" s="917"/>
      <c r="C33" s="918"/>
      <c r="D33" s="315"/>
      <c r="E33" s="911"/>
      <c r="F33" s="912"/>
      <c r="G33" s="912"/>
      <c r="H33" s="913"/>
    </row>
    <row r="34" spans="1:8" ht="3.75" customHeight="1" thickBot="1" x14ac:dyDescent="0.25">
      <c r="A34" s="316"/>
      <c r="B34" s="314"/>
      <c r="C34" s="314"/>
      <c r="D34" s="314"/>
      <c r="E34" s="911"/>
      <c r="F34" s="912"/>
      <c r="G34" s="912"/>
      <c r="H34" s="913"/>
    </row>
    <row r="35" spans="1:8" x14ac:dyDescent="0.2">
      <c r="A35" s="919" t="s">
        <v>522</v>
      </c>
      <c r="B35" s="920"/>
      <c r="C35" s="921"/>
      <c r="D35" s="260"/>
      <c r="E35" s="911"/>
      <c r="F35" s="912"/>
      <c r="G35" s="912"/>
      <c r="H35" s="913"/>
    </row>
    <row r="36" spans="1:8" ht="15" thickBot="1" x14ac:dyDescent="0.25">
      <c r="A36" s="922"/>
      <c r="B36" s="923"/>
      <c r="C36" s="924"/>
      <c r="D36" s="260"/>
      <c r="E36" s="267" t="s">
        <v>523</v>
      </c>
      <c r="F36" s="871" t="s">
        <v>487</v>
      </c>
      <c r="G36" s="871"/>
      <c r="H36" s="268" t="s">
        <v>524</v>
      </c>
    </row>
    <row r="37" spans="1:8" ht="3.75" customHeight="1" thickBot="1" x14ac:dyDescent="0.25">
      <c r="A37" s="317"/>
      <c r="B37" s="318"/>
      <c r="C37" s="319"/>
      <c r="D37" s="319"/>
      <c r="E37" s="319"/>
      <c r="F37" s="35"/>
      <c r="G37" s="35"/>
      <c r="H37" s="37"/>
    </row>
    <row r="38" spans="1:8" ht="16.5" thickBot="1" x14ac:dyDescent="0.25">
      <c r="A38" s="925" t="s">
        <v>525</v>
      </c>
      <c r="B38" s="926"/>
      <c r="C38" s="929">
        <f>(((1+C18+C15+C16)*(1+C17)*(1+C23))/(1-C31))-1</f>
        <v>0.25001501545018612</v>
      </c>
      <c r="D38" s="320"/>
      <c r="E38" s="303">
        <v>0.2034</v>
      </c>
      <c r="F38" s="931">
        <v>0.22120000000000001</v>
      </c>
      <c r="G38" s="932"/>
      <c r="H38" s="321">
        <v>0.25</v>
      </c>
    </row>
    <row r="39" spans="1:8" ht="16.5" thickBot="1" x14ac:dyDescent="0.25">
      <c r="A39" s="927"/>
      <c r="B39" s="928"/>
      <c r="C39" s="930"/>
      <c r="D39" s="322"/>
      <c r="E39" s="322"/>
      <c r="F39" s="323"/>
      <c r="G39" s="323"/>
      <c r="H39" s="324"/>
    </row>
    <row r="40" spans="1:8" x14ac:dyDescent="0.2">
      <c r="C40" s="325">
        <f>C38</f>
        <v>0.25001501545018612</v>
      </c>
    </row>
    <row r="41" spans="1:8" ht="18" x14ac:dyDescent="0.25">
      <c r="A41" s="620" t="s">
        <v>526</v>
      </c>
      <c r="B41" s="621"/>
      <c r="C41" s="621"/>
      <c r="D41" s="622"/>
      <c r="E41" s="621"/>
      <c r="F41" s="621"/>
      <c r="G41" s="621"/>
      <c r="H41" s="621"/>
    </row>
    <row r="42" spans="1:8" ht="27" customHeight="1" x14ac:dyDescent="0.2">
      <c r="A42" s="933" t="s">
        <v>527</v>
      </c>
      <c r="B42" s="933"/>
      <c r="C42" s="933"/>
      <c r="D42" s="933"/>
      <c r="E42" s="933"/>
      <c r="F42" s="933"/>
      <c r="G42" s="933"/>
      <c r="H42" s="933"/>
    </row>
    <row r="43" spans="1:8" x14ac:dyDescent="0.2">
      <c r="A43" s="933"/>
      <c r="B43" s="933"/>
      <c r="C43" s="933"/>
      <c r="D43" s="933"/>
      <c r="E43" s="933"/>
      <c r="F43" s="933"/>
      <c r="G43" s="933"/>
      <c r="H43" s="933"/>
    </row>
    <row r="44" spans="1:8" ht="6.75" customHeight="1" x14ac:dyDescent="0.2">
      <c r="A44" s="623"/>
      <c r="B44" s="623"/>
      <c r="C44" s="623"/>
      <c r="D44" s="623"/>
      <c r="E44" s="623"/>
      <c r="F44" s="623"/>
      <c r="G44" s="623"/>
      <c r="H44" s="623"/>
    </row>
    <row r="45" spans="1:8" ht="29.25" customHeight="1" x14ac:dyDescent="0.2">
      <c r="A45" s="933" t="s">
        <v>528</v>
      </c>
      <c r="B45" s="933"/>
      <c r="C45" s="933"/>
      <c r="D45" s="933"/>
      <c r="E45" s="933"/>
      <c r="F45" s="933"/>
      <c r="G45" s="933"/>
      <c r="H45" s="933"/>
    </row>
    <row r="46" spans="1:8" x14ac:dyDescent="0.2">
      <c r="A46" s="617"/>
      <c r="B46" s="618"/>
      <c r="C46" s="617"/>
      <c r="D46" s="617"/>
      <c r="E46" s="617"/>
      <c r="F46" s="617"/>
      <c r="G46" s="617"/>
      <c r="H46" s="617"/>
    </row>
    <row r="47" spans="1:8" ht="15.75" x14ac:dyDescent="0.2">
      <c r="A47" s="617"/>
      <c r="B47" s="619" t="s">
        <v>529</v>
      </c>
      <c r="C47" s="617"/>
      <c r="D47" s="617"/>
      <c r="E47" s="617"/>
      <c r="F47" s="617"/>
      <c r="G47" s="617"/>
      <c r="H47" s="617"/>
    </row>
  </sheetData>
  <mergeCells count="52">
    <mergeCell ref="A38:B39"/>
    <mergeCell ref="C38:C39"/>
    <mergeCell ref="F38:G38"/>
    <mergeCell ref="A42:H43"/>
    <mergeCell ref="A45:H45"/>
    <mergeCell ref="F30:G30"/>
    <mergeCell ref="A31:B31"/>
    <mergeCell ref="E31:H35"/>
    <mergeCell ref="A32:C32"/>
    <mergeCell ref="A33:C33"/>
    <mergeCell ref="A35:C36"/>
    <mergeCell ref="F36:G36"/>
    <mergeCell ref="E26:E27"/>
    <mergeCell ref="F26:G27"/>
    <mergeCell ref="H26:H27"/>
    <mergeCell ref="A28:A29"/>
    <mergeCell ref="B28:B29"/>
    <mergeCell ref="C28:C29"/>
    <mergeCell ref="F29:G29"/>
    <mergeCell ref="F22:G22"/>
    <mergeCell ref="A23:B23"/>
    <mergeCell ref="F23:G23"/>
    <mergeCell ref="A24:C24"/>
    <mergeCell ref="B25:C25"/>
    <mergeCell ref="E25:H25"/>
    <mergeCell ref="F18:G18"/>
    <mergeCell ref="A19:B19"/>
    <mergeCell ref="F19:G19"/>
    <mergeCell ref="A20:C20"/>
    <mergeCell ref="B21:C21"/>
    <mergeCell ref="F21:G21"/>
    <mergeCell ref="F17:G17"/>
    <mergeCell ref="A9:H9"/>
    <mergeCell ref="A10:C10"/>
    <mergeCell ref="E10:H11"/>
    <mergeCell ref="A11:A12"/>
    <mergeCell ref="B11:B12"/>
    <mergeCell ref="C11:C12"/>
    <mergeCell ref="F12:G12"/>
    <mergeCell ref="A13:C13"/>
    <mergeCell ref="B14:C14"/>
    <mergeCell ref="F14:G14"/>
    <mergeCell ref="F15:G15"/>
    <mergeCell ref="F16:G16"/>
    <mergeCell ref="AE6:AE8"/>
    <mergeCell ref="A8:H8"/>
    <mergeCell ref="M8:O8"/>
    <mergeCell ref="A1:H1"/>
    <mergeCell ref="A2:H2"/>
    <mergeCell ref="A3:H3"/>
    <mergeCell ref="A4:H4"/>
    <mergeCell ref="A6:H7"/>
  </mergeCells>
  <conditionalFormatting sqref="L8 U8:V8 Y8:AD8 AF8:AG8 Q6:S7 O6:O7 A6 AK6:AK8 AM6:AX8 T6:T8 AZ6:HH8 I6:I8 A8">
    <cfRule type="cellIs" dxfId="2" priority="1" stopIfTrue="1" operator="equal">
      <formula>0</formula>
    </cfRule>
  </conditionalFormatting>
  <printOptions horizontalCentered="1"/>
  <pageMargins left="1.1023622047244095" right="0.51181102362204722" top="0.78740157480314965" bottom="0.78740157480314965" header="0.31496062992125984" footer="0.31496062992125984"/>
  <pageSetup paperSize="9" scale="67" orientation="portrait" r:id="rId1"/>
  <headerFooter>
    <oddFooter>&amp;L&amp;A&amp;RPágina &amp;P de &amp;N</oddFooter>
  </headerFooter>
  <colBreaks count="1" manualBreakCount="1">
    <brk id="8" min="5" max="75" man="1"/>
  </colBreaks>
  <ignoredErrors>
    <ignoredError sqref="C28"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44"/>
  <sheetViews>
    <sheetView view="pageBreakPreview" zoomScaleNormal="90" zoomScaleSheetLayoutView="100" workbookViewId="0">
      <selection activeCell="N27" sqref="N27"/>
    </sheetView>
  </sheetViews>
  <sheetFormatPr defaultRowHeight="14.25" x14ac:dyDescent="0.2"/>
  <cols>
    <col min="1" max="1" width="10.28515625" style="36" customWidth="1"/>
    <col min="2" max="2" width="49.28515625" style="36" customWidth="1"/>
    <col min="3" max="3" width="18.7109375" style="36" customWidth="1"/>
    <col min="4" max="4" width="2" style="36" customWidth="1"/>
    <col min="5" max="5" width="17.140625" style="36" customWidth="1"/>
    <col min="6" max="6" width="1" style="36" customWidth="1"/>
    <col min="7" max="7" width="10.42578125" style="36" customWidth="1"/>
    <col min="8" max="8" width="11.42578125" style="36" customWidth="1"/>
    <col min="9" max="9" width="2.140625" style="36" customWidth="1"/>
    <col min="10" max="13" width="9.140625" style="36"/>
    <col min="14" max="14" width="69.7109375" style="36" customWidth="1"/>
    <col min="15" max="15" width="9.7109375" style="36" bestFit="1" customWidth="1"/>
    <col min="16" max="16" width="13.28515625" style="36" customWidth="1"/>
    <col min="17" max="17" width="14.42578125" style="36" customWidth="1"/>
    <col min="18" max="18" width="23.28515625" style="36" customWidth="1"/>
    <col min="19" max="256" width="9.140625" style="36"/>
    <col min="257" max="257" width="10.28515625" style="36" customWidth="1"/>
    <col min="258" max="258" width="49.28515625" style="36" customWidth="1"/>
    <col min="259" max="259" width="18.7109375" style="36" customWidth="1"/>
    <col min="260" max="260" width="2" style="36" customWidth="1"/>
    <col min="261" max="261" width="17.140625" style="36" customWidth="1"/>
    <col min="262" max="262" width="1" style="36" customWidth="1"/>
    <col min="263" max="263" width="10.42578125" style="36" customWidth="1"/>
    <col min="264" max="264" width="11.42578125" style="36" customWidth="1"/>
    <col min="265" max="265" width="2.140625" style="36" customWidth="1"/>
    <col min="266" max="269" width="9.140625" style="36"/>
    <col min="270" max="270" width="69.7109375" style="36" customWidth="1"/>
    <col min="271" max="271" width="9.7109375" style="36" bestFit="1" customWidth="1"/>
    <col min="272" max="272" width="13.28515625" style="36" customWidth="1"/>
    <col min="273" max="273" width="14.42578125" style="36" customWidth="1"/>
    <col min="274" max="274" width="23.28515625" style="36" customWidth="1"/>
    <col min="275" max="512" width="9.140625" style="36"/>
    <col min="513" max="513" width="10.28515625" style="36" customWidth="1"/>
    <col min="514" max="514" width="49.28515625" style="36" customWidth="1"/>
    <col min="515" max="515" width="18.7109375" style="36" customWidth="1"/>
    <col min="516" max="516" width="2" style="36" customWidth="1"/>
    <col min="517" max="517" width="17.140625" style="36" customWidth="1"/>
    <col min="518" max="518" width="1" style="36" customWidth="1"/>
    <col min="519" max="519" width="10.42578125" style="36" customWidth="1"/>
    <col min="520" max="520" width="11.42578125" style="36" customWidth="1"/>
    <col min="521" max="521" width="2.140625" style="36" customWidth="1"/>
    <col min="522" max="525" width="9.140625" style="36"/>
    <col min="526" max="526" width="69.7109375" style="36" customWidth="1"/>
    <col min="527" max="527" width="9.7109375" style="36" bestFit="1" customWidth="1"/>
    <col min="528" max="528" width="13.28515625" style="36" customWidth="1"/>
    <col min="529" max="529" width="14.42578125" style="36" customWidth="1"/>
    <col min="530" max="530" width="23.28515625" style="36" customWidth="1"/>
    <col min="531" max="768" width="9.140625" style="36"/>
    <col min="769" max="769" width="10.28515625" style="36" customWidth="1"/>
    <col min="770" max="770" width="49.28515625" style="36" customWidth="1"/>
    <col min="771" max="771" width="18.7109375" style="36" customWidth="1"/>
    <col min="772" max="772" width="2" style="36" customWidth="1"/>
    <col min="773" max="773" width="17.140625" style="36" customWidth="1"/>
    <col min="774" max="774" width="1" style="36" customWidth="1"/>
    <col min="775" max="775" width="10.42578125" style="36" customWidth="1"/>
    <col min="776" max="776" width="11.42578125" style="36" customWidth="1"/>
    <col min="777" max="777" width="2.140625" style="36" customWidth="1"/>
    <col min="778" max="781" width="9.140625" style="36"/>
    <col min="782" max="782" width="69.7109375" style="36" customWidth="1"/>
    <col min="783" max="783" width="9.7109375" style="36" bestFit="1" customWidth="1"/>
    <col min="784" max="784" width="13.28515625" style="36" customWidth="1"/>
    <col min="785" max="785" width="14.42578125" style="36" customWidth="1"/>
    <col min="786" max="786" width="23.28515625" style="36" customWidth="1"/>
    <col min="787" max="1024" width="9.140625" style="36"/>
    <col min="1025" max="1025" width="10.28515625" style="36" customWidth="1"/>
    <col min="1026" max="1026" width="49.28515625" style="36" customWidth="1"/>
    <col min="1027" max="1027" width="18.7109375" style="36" customWidth="1"/>
    <col min="1028" max="1028" width="2" style="36" customWidth="1"/>
    <col min="1029" max="1029" width="17.140625" style="36" customWidth="1"/>
    <col min="1030" max="1030" width="1" style="36" customWidth="1"/>
    <col min="1031" max="1031" width="10.42578125" style="36" customWidth="1"/>
    <col min="1032" max="1032" width="11.42578125" style="36" customWidth="1"/>
    <col min="1033" max="1033" width="2.140625" style="36" customWidth="1"/>
    <col min="1034" max="1037" width="9.140625" style="36"/>
    <col min="1038" max="1038" width="69.7109375" style="36" customWidth="1"/>
    <col min="1039" max="1039" width="9.7109375" style="36" bestFit="1" customWidth="1"/>
    <col min="1040" max="1040" width="13.28515625" style="36" customWidth="1"/>
    <col min="1041" max="1041" width="14.42578125" style="36" customWidth="1"/>
    <col min="1042" max="1042" width="23.28515625" style="36" customWidth="1"/>
    <col min="1043" max="1280" width="9.140625" style="36"/>
    <col min="1281" max="1281" width="10.28515625" style="36" customWidth="1"/>
    <col min="1282" max="1282" width="49.28515625" style="36" customWidth="1"/>
    <col min="1283" max="1283" width="18.7109375" style="36" customWidth="1"/>
    <col min="1284" max="1284" width="2" style="36" customWidth="1"/>
    <col min="1285" max="1285" width="17.140625" style="36" customWidth="1"/>
    <col min="1286" max="1286" width="1" style="36" customWidth="1"/>
    <col min="1287" max="1287" width="10.42578125" style="36" customWidth="1"/>
    <col min="1288" max="1288" width="11.42578125" style="36" customWidth="1"/>
    <col min="1289" max="1289" width="2.140625" style="36" customWidth="1"/>
    <col min="1290" max="1293" width="9.140625" style="36"/>
    <col min="1294" max="1294" width="69.7109375" style="36" customWidth="1"/>
    <col min="1295" max="1295" width="9.7109375" style="36" bestFit="1" customWidth="1"/>
    <col min="1296" max="1296" width="13.28515625" style="36" customWidth="1"/>
    <col min="1297" max="1297" width="14.42578125" style="36" customWidth="1"/>
    <col min="1298" max="1298" width="23.28515625" style="36" customWidth="1"/>
    <col min="1299" max="1536" width="9.140625" style="36"/>
    <col min="1537" max="1537" width="10.28515625" style="36" customWidth="1"/>
    <col min="1538" max="1538" width="49.28515625" style="36" customWidth="1"/>
    <col min="1539" max="1539" width="18.7109375" style="36" customWidth="1"/>
    <col min="1540" max="1540" width="2" style="36" customWidth="1"/>
    <col min="1541" max="1541" width="17.140625" style="36" customWidth="1"/>
    <col min="1542" max="1542" width="1" style="36" customWidth="1"/>
    <col min="1543" max="1543" width="10.42578125" style="36" customWidth="1"/>
    <col min="1544" max="1544" width="11.42578125" style="36" customWidth="1"/>
    <col min="1545" max="1545" width="2.140625" style="36" customWidth="1"/>
    <col min="1546" max="1549" width="9.140625" style="36"/>
    <col min="1550" max="1550" width="69.7109375" style="36" customWidth="1"/>
    <col min="1551" max="1551" width="9.7109375" style="36" bestFit="1" customWidth="1"/>
    <col min="1552" max="1552" width="13.28515625" style="36" customWidth="1"/>
    <col min="1553" max="1553" width="14.42578125" style="36" customWidth="1"/>
    <col min="1554" max="1554" width="23.28515625" style="36" customWidth="1"/>
    <col min="1555" max="1792" width="9.140625" style="36"/>
    <col min="1793" max="1793" width="10.28515625" style="36" customWidth="1"/>
    <col min="1794" max="1794" width="49.28515625" style="36" customWidth="1"/>
    <col min="1795" max="1795" width="18.7109375" style="36" customWidth="1"/>
    <col min="1796" max="1796" width="2" style="36" customWidth="1"/>
    <col min="1797" max="1797" width="17.140625" style="36" customWidth="1"/>
    <col min="1798" max="1798" width="1" style="36" customWidth="1"/>
    <col min="1799" max="1799" width="10.42578125" style="36" customWidth="1"/>
    <col min="1800" max="1800" width="11.42578125" style="36" customWidth="1"/>
    <col min="1801" max="1801" width="2.140625" style="36" customWidth="1"/>
    <col min="1802" max="1805" width="9.140625" style="36"/>
    <col min="1806" max="1806" width="69.7109375" style="36" customWidth="1"/>
    <col min="1807" max="1807" width="9.7109375" style="36" bestFit="1" customWidth="1"/>
    <col min="1808" max="1808" width="13.28515625" style="36" customWidth="1"/>
    <col min="1809" max="1809" width="14.42578125" style="36" customWidth="1"/>
    <col min="1810" max="1810" width="23.28515625" style="36" customWidth="1"/>
    <col min="1811" max="2048" width="9.140625" style="36"/>
    <col min="2049" max="2049" width="10.28515625" style="36" customWidth="1"/>
    <col min="2050" max="2050" width="49.28515625" style="36" customWidth="1"/>
    <col min="2051" max="2051" width="18.7109375" style="36" customWidth="1"/>
    <col min="2052" max="2052" width="2" style="36" customWidth="1"/>
    <col min="2053" max="2053" width="17.140625" style="36" customWidth="1"/>
    <col min="2054" max="2054" width="1" style="36" customWidth="1"/>
    <col min="2055" max="2055" width="10.42578125" style="36" customWidth="1"/>
    <col min="2056" max="2056" width="11.42578125" style="36" customWidth="1"/>
    <col min="2057" max="2057" width="2.140625" style="36" customWidth="1"/>
    <col min="2058" max="2061" width="9.140625" style="36"/>
    <col min="2062" max="2062" width="69.7109375" style="36" customWidth="1"/>
    <col min="2063" max="2063" width="9.7109375" style="36" bestFit="1" customWidth="1"/>
    <col min="2064" max="2064" width="13.28515625" style="36" customWidth="1"/>
    <col min="2065" max="2065" width="14.42578125" style="36" customWidth="1"/>
    <col min="2066" max="2066" width="23.28515625" style="36" customWidth="1"/>
    <col min="2067" max="2304" width="9.140625" style="36"/>
    <col min="2305" max="2305" width="10.28515625" style="36" customWidth="1"/>
    <col min="2306" max="2306" width="49.28515625" style="36" customWidth="1"/>
    <col min="2307" max="2307" width="18.7109375" style="36" customWidth="1"/>
    <col min="2308" max="2308" width="2" style="36" customWidth="1"/>
    <col min="2309" max="2309" width="17.140625" style="36" customWidth="1"/>
    <col min="2310" max="2310" width="1" style="36" customWidth="1"/>
    <col min="2311" max="2311" width="10.42578125" style="36" customWidth="1"/>
    <col min="2312" max="2312" width="11.42578125" style="36" customWidth="1"/>
    <col min="2313" max="2313" width="2.140625" style="36" customWidth="1"/>
    <col min="2314" max="2317" width="9.140625" style="36"/>
    <col min="2318" max="2318" width="69.7109375" style="36" customWidth="1"/>
    <col min="2319" max="2319" width="9.7109375" style="36" bestFit="1" customWidth="1"/>
    <col min="2320" max="2320" width="13.28515625" style="36" customWidth="1"/>
    <col min="2321" max="2321" width="14.42578125" style="36" customWidth="1"/>
    <col min="2322" max="2322" width="23.28515625" style="36" customWidth="1"/>
    <col min="2323" max="2560" width="9.140625" style="36"/>
    <col min="2561" max="2561" width="10.28515625" style="36" customWidth="1"/>
    <col min="2562" max="2562" width="49.28515625" style="36" customWidth="1"/>
    <col min="2563" max="2563" width="18.7109375" style="36" customWidth="1"/>
    <col min="2564" max="2564" width="2" style="36" customWidth="1"/>
    <col min="2565" max="2565" width="17.140625" style="36" customWidth="1"/>
    <col min="2566" max="2566" width="1" style="36" customWidth="1"/>
    <col min="2567" max="2567" width="10.42578125" style="36" customWidth="1"/>
    <col min="2568" max="2568" width="11.42578125" style="36" customWidth="1"/>
    <col min="2569" max="2569" width="2.140625" style="36" customWidth="1"/>
    <col min="2570" max="2573" width="9.140625" style="36"/>
    <col min="2574" max="2574" width="69.7109375" style="36" customWidth="1"/>
    <col min="2575" max="2575" width="9.7109375" style="36" bestFit="1" customWidth="1"/>
    <col min="2576" max="2576" width="13.28515625" style="36" customWidth="1"/>
    <col min="2577" max="2577" width="14.42578125" style="36" customWidth="1"/>
    <col min="2578" max="2578" width="23.28515625" style="36" customWidth="1"/>
    <col min="2579" max="2816" width="9.140625" style="36"/>
    <col min="2817" max="2817" width="10.28515625" style="36" customWidth="1"/>
    <col min="2818" max="2818" width="49.28515625" style="36" customWidth="1"/>
    <col min="2819" max="2819" width="18.7109375" style="36" customWidth="1"/>
    <col min="2820" max="2820" width="2" style="36" customWidth="1"/>
    <col min="2821" max="2821" width="17.140625" style="36" customWidth="1"/>
    <col min="2822" max="2822" width="1" style="36" customWidth="1"/>
    <col min="2823" max="2823" width="10.42578125" style="36" customWidth="1"/>
    <col min="2824" max="2824" width="11.42578125" style="36" customWidth="1"/>
    <col min="2825" max="2825" width="2.140625" style="36" customWidth="1"/>
    <col min="2826" max="2829" width="9.140625" style="36"/>
    <col min="2830" max="2830" width="69.7109375" style="36" customWidth="1"/>
    <col min="2831" max="2831" width="9.7109375" style="36" bestFit="1" customWidth="1"/>
    <col min="2832" max="2832" width="13.28515625" style="36" customWidth="1"/>
    <col min="2833" max="2833" width="14.42578125" style="36" customWidth="1"/>
    <col min="2834" max="2834" width="23.28515625" style="36" customWidth="1"/>
    <col min="2835" max="3072" width="9.140625" style="36"/>
    <col min="3073" max="3073" width="10.28515625" style="36" customWidth="1"/>
    <col min="3074" max="3074" width="49.28515625" style="36" customWidth="1"/>
    <col min="3075" max="3075" width="18.7109375" style="36" customWidth="1"/>
    <col min="3076" max="3076" width="2" style="36" customWidth="1"/>
    <col min="3077" max="3077" width="17.140625" style="36" customWidth="1"/>
    <col min="3078" max="3078" width="1" style="36" customWidth="1"/>
    <col min="3079" max="3079" width="10.42578125" style="36" customWidth="1"/>
    <col min="3080" max="3080" width="11.42578125" style="36" customWidth="1"/>
    <col min="3081" max="3081" width="2.140625" style="36" customWidth="1"/>
    <col min="3082" max="3085" width="9.140625" style="36"/>
    <col min="3086" max="3086" width="69.7109375" style="36" customWidth="1"/>
    <col min="3087" max="3087" width="9.7109375" style="36" bestFit="1" customWidth="1"/>
    <col min="3088" max="3088" width="13.28515625" style="36" customWidth="1"/>
    <col min="3089" max="3089" width="14.42578125" style="36" customWidth="1"/>
    <col min="3090" max="3090" width="23.28515625" style="36" customWidth="1"/>
    <col min="3091" max="3328" width="9.140625" style="36"/>
    <col min="3329" max="3329" width="10.28515625" style="36" customWidth="1"/>
    <col min="3330" max="3330" width="49.28515625" style="36" customWidth="1"/>
    <col min="3331" max="3331" width="18.7109375" style="36" customWidth="1"/>
    <col min="3332" max="3332" width="2" style="36" customWidth="1"/>
    <col min="3333" max="3333" width="17.140625" style="36" customWidth="1"/>
    <col min="3334" max="3334" width="1" style="36" customWidth="1"/>
    <col min="3335" max="3335" width="10.42578125" style="36" customWidth="1"/>
    <col min="3336" max="3336" width="11.42578125" style="36" customWidth="1"/>
    <col min="3337" max="3337" width="2.140625" style="36" customWidth="1"/>
    <col min="3338" max="3341" width="9.140625" style="36"/>
    <col min="3342" max="3342" width="69.7109375" style="36" customWidth="1"/>
    <col min="3343" max="3343" width="9.7109375" style="36" bestFit="1" customWidth="1"/>
    <col min="3344" max="3344" width="13.28515625" style="36" customWidth="1"/>
    <col min="3345" max="3345" width="14.42578125" style="36" customWidth="1"/>
    <col min="3346" max="3346" width="23.28515625" style="36" customWidth="1"/>
    <col min="3347" max="3584" width="9.140625" style="36"/>
    <col min="3585" max="3585" width="10.28515625" style="36" customWidth="1"/>
    <col min="3586" max="3586" width="49.28515625" style="36" customWidth="1"/>
    <col min="3587" max="3587" width="18.7109375" style="36" customWidth="1"/>
    <col min="3588" max="3588" width="2" style="36" customWidth="1"/>
    <col min="3589" max="3589" width="17.140625" style="36" customWidth="1"/>
    <col min="3590" max="3590" width="1" style="36" customWidth="1"/>
    <col min="3591" max="3591" width="10.42578125" style="36" customWidth="1"/>
    <col min="3592" max="3592" width="11.42578125" style="36" customWidth="1"/>
    <col min="3593" max="3593" width="2.140625" style="36" customWidth="1"/>
    <col min="3594" max="3597" width="9.140625" style="36"/>
    <col min="3598" max="3598" width="69.7109375" style="36" customWidth="1"/>
    <col min="3599" max="3599" width="9.7109375" style="36" bestFit="1" customWidth="1"/>
    <col min="3600" max="3600" width="13.28515625" style="36" customWidth="1"/>
    <col min="3601" max="3601" width="14.42578125" style="36" customWidth="1"/>
    <col min="3602" max="3602" width="23.28515625" style="36" customWidth="1"/>
    <col min="3603" max="3840" width="9.140625" style="36"/>
    <col min="3841" max="3841" width="10.28515625" style="36" customWidth="1"/>
    <col min="3842" max="3842" width="49.28515625" style="36" customWidth="1"/>
    <col min="3843" max="3843" width="18.7109375" style="36" customWidth="1"/>
    <col min="3844" max="3844" width="2" style="36" customWidth="1"/>
    <col min="3845" max="3845" width="17.140625" style="36" customWidth="1"/>
    <col min="3846" max="3846" width="1" style="36" customWidth="1"/>
    <col min="3847" max="3847" width="10.42578125" style="36" customWidth="1"/>
    <col min="3848" max="3848" width="11.42578125" style="36" customWidth="1"/>
    <col min="3849" max="3849" width="2.140625" style="36" customWidth="1"/>
    <col min="3850" max="3853" width="9.140625" style="36"/>
    <col min="3854" max="3854" width="69.7109375" style="36" customWidth="1"/>
    <col min="3855" max="3855" width="9.7109375" style="36" bestFit="1" customWidth="1"/>
    <col min="3856" max="3856" width="13.28515625" style="36" customWidth="1"/>
    <col min="3857" max="3857" width="14.42578125" style="36" customWidth="1"/>
    <col min="3858" max="3858" width="23.28515625" style="36" customWidth="1"/>
    <col min="3859" max="4096" width="9.140625" style="36"/>
    <col min="4097" max="4097" width="10.28515625" style="36" customWidth="1"/>
    <col min="4098" max="4098" width="49.28515625" style="36" customWidth="1"/>
    <col min="4099" max="4099" width="18.7109375" style="36" customWidth="1"/>
    <col min="4100" max="4100" width="2" style="36" customWidth="1"/>
    <col min="4101" max="4101" width="17.140625" style="36" customWidth="1"/>
    <col min="4102" max="4102" width="1" style="36" customWidth="1"/>
    <col min="4103" max="4103" width="10.42578125" style="36" customWidth="1"/>
    <col min="4104" max="4104" width="11.42578125" style="36" customWidth="1"/>
    <col min="4105" max="4105" width="2.140625" style="36" customWidth="1"/>
    <col min="4106" max="4109" width="9.140625" style="36"/>
    <col min="4110" max="4110" width="69.7109375" style="36" customWidth="1"/>
    <col min="4111" max="4111" width="9.7109375" style="36" bestFit="1" customWidth="1"/>
    <col min="4112" max="4112" width="13.28515625" style="36" customWidth="1"/>
    <col min="4113" max="4113" width="14.42578125" style="36" customWidth="1"/>
    <col min="4114" max="4114" width="23.28515625" style="36" customWidth="1"/>
    <col min="4115" max="4352" width="9.140625" style="36"/>
    <col min="4353" max="4353" width="10.28515625" style="36" customWidth="1"/>
    <col min="4354" max="4354" width="49.28515625" style="36" customWidth="1"/>
    <col min="4355" max="4355" width="18.7109375" style="36" customWidth="1"/>
    <col min="4356" max="4356" width="2" style="36" customWidth="1"/>
    <col min="4357" max="4357" width="17.140625" style="36" customWidth="1"/>
    <col min="4358" max="4358" width="1" style="36" customWidth="1"/>
    <col min="4359" max="4359" width="10.42578125" style="36" customWidth="1"/>
    <col min="4360" max="4360" width="11.42578125" style="36" customWidth="1"/>
    <col min="4361" max="4361" width="2.140625" style="36" customWidth="1"/>
    <col min="4362" max="4365" width="9.140625" style="36"/>
    <col min="4366" max="4366" width="69.7109375" style="36" customWidth="1"/>
    <col min="4367" max="4367" width="9.7109375" style="36" bestFit="1" customWidth="1"/>
    <col min="4368" max="4368" width="13.28515625" style="36" customWidth="1"/>
    <col min="4369" max="4369" width="14.42578125" style="36" customWidth="1"/>
    <col min="4370" max="4370" width="23.28515625" style="36" customWidth="1"/>
    <col min="4371" max="4608" width="9.140625" style="36"/>
    <col min="4609" max="4609" width="10.28515625" style="36" customWidth="1"/>
    <col min="4610" max="4610" width="49.28515625" style="36" customWidth="1"/>
    <col min="4611" max="4611" width="18.7109375" style="36" customWidth="1"/>
    <col min="4612" max="4612" width="2" style="36" customWidth="1"/>
    <col min="4613" max="4613" width="17.140625" style="36" customWidth="1"/>
    <col min="4614" max="4614" width="1" style="36" customWidth="1"/>
    <col min="4615" max="4615" width="10.42578125" style="36" customWidth="1"/>
    <col min="4616" max="4616" width="11.42578125" style="36" customWidth="1"/>
    <col min="4617" max="4617" width="2.140625" style="36" customWidth="1"/>
    <col min="4618" max="4621" width="9.140625" style="36"/>
    <col min="4622" max="4622" width="69.7109375" style="36" customWidth="1"/>
    <col min="4623" max="4623" width="9.7109375" style="36" bestFit="1" customWidth="1"/>
    <col min="4624" max="4624" width="13.28515625" style="36" customWidth="1"/>
    <col min="4625" max="4625" width="14.42578125" style="36" customWidth="1"/>
    <col min="4626" max="4626" width="23.28515625" style="36" customWidth="1"/>
    <col min="4627" max="4864" width="9.140625" style="36"/>
    <col min="4865" max="4865" width="10.28515625" style="36" customWidth="1"/>
    <col min="4866" max="4866" width="49.28515625" style="36" customWidth="1"/>
    <col min="4867" max="4867" width="18.7109375" style="36" customWidth="1"/>
    <col min="4868" max="4868" width="2" style="36" customWidth="1"/>
    <col min="4869" max="4869" width="17.140625" style="36" customWidth="1"/>
    <col min="4870" max="4870" width="1" style="36" customWidth="1"/>
    <col min="4871" max="4871" width="10.42578125" style="36" customWidth="1"/>
    <col min="4872" max="4872" width="11.42578125" style="36" customWidth="1"/>
    <col min="4873" max="4873" width="2.140625" style="36" customWidth="1"/>
    <col min="4874" max="4877" width="9.140625" style="36"/>
    <col min="4878" max="4878" width="69.7109375" style="36" customWidth="1"/>
    <col min="4879" max="4879" width="9.7109375" style="36" bestFit="1" customWidth="1"/>
    <col min="4880" max="4880" width="13.28515625" style="36" customWidth="1"/>
    <col min="4881" max="4881" width="14.42578125" style="36" customWidth="1"/>
    <col min="4882" max="4882" width="23.28515625" style="36" customWidth="1"/>
    <col min="4883" max="5120" width="9.140625" style="36"/>
    <col min="5121" max="5121" width="10.28515625" style="36" customWidth="1"/>
    <col min="5122" max="5122" width="49.28515625" style="36" customWidth="1"/>
    <col min="5123" max="5123" width="18.7109375" style="36" customWidth="1"/>
    <col min="5124" max="5124" width="2" style="36" customWidth="1"/>
    <col min="5125" max="5125" width="17.140625" style="36" customWidth="1"/>
    <col min="5126" max="5126" width="1" style="36" customWidth="1"/>
    <col min="5127" max="5127" width="10.42578125" style="36" customWidth="1"/>
    <col min="5128" max="5128" width="11.42578125" style="36" customWidth="1"/>
    <col min="5129" max="5129" width="2.140625" style="36" customWidth="1"/>
    <col min="5130" max="5133" width="9.140625" style="36"/>
    <col min="5134" max="5134" width="69.7109375" style="36" customWidth="1"/>
    <col min="5135" max="5135" width="9.7109375" style="36" bestFit="1" customWidth="1"/>
    <col min="5136" max="5136" width="13.28515625" style="36" customWidth="1"/>
    <col min="5137" max="5137" width="14.42578125" style="36" customWidth="1"/>
    <col min="5138" max="5138" width="23.28515625" style="36" customWidth="1"/>
    <col min="5139" max="5376" width="9.140625" style="36"/>
    <col min="5377" max="5377" width="10.28515625" style="36" customWidth="1"/>
    <col min="5378" max="5378" width="49.28515625" style="36" customWidth="1"/>
    <col min="5379" max="5379" width="18.7109375" style="36" customWidth="1"/>
    <col min="5380" max="5380" width="2" style="36" customWidth="1"/>
    <col min="5381" max="5381" width="17.140625" style="36" customWidth="1"/>
    <col min="5382" max="5382" width="1" style="36" customWidth="1"/>
    <col min="5383" max="5383" width="10.42578125" style="36" customWidth="1"/>
    <col min="5384" max="5384" width="11.42578125" style="36" customWidth="1"/>
    <col min="5385" max="5385" width="2.140625" style="36" customWidth="1"/>
    <col min="5386" max="5389" width="9.140625" style="36"/>
    <col min="5390" max="5390" width="69.7109375" style="36" customWidth="1"/>
    <col min="5391" max="5391" width="9.7109375" style="36" bestFit="1" customWidth="1"/>
    <col min="5392" max="5392" width="13.28515625" style="36" customWidth="1"/>
    <col min="5393" max="5393" width="14.42578125" style="36" customWidth="1"/>
    <col min="5394" max="5394" width="23.28515625" style="36" customWidth="1"/>
    <col min="5395" max="5632" width="9.140625" style="36"/>
    <col min="5633" max="5633" width="10.28515625" style="36" customWidth="1"/>
    <col min="5634" max="5634" width="49.28515625" style="36" customWidth="1"/>
    <col min="5635" max="5635" width="18.7109375" style="36" customWidth="1"/>
    <col min="5636" max="5636" width="2" style="36" customWidth="1"/>
    <col min="5637" max="5637" width="17.140625" style="36" customWidth="1"/>
    <col min="5638" max="5638" width="1" style="36" customWidth="1"/>
    <col min="5639" max="5639" width="10.42578125" style="36" customWidth="1"/>
    <col min="5640" max="5640" width="11.42578125" style="36" customWidth="1"/>
    <col min="5641" max="5641" width="2.140625" style="36" customWidth="1"/>
    <col min="5642" max="5645" width="9.140625" style="36"/>
    <col min="5646" max="5646" width="69.7109375" style="36" customWidth="1"/>
    <col min="5647" max="5647" width="9.7109375" style="36" bestFit="1" customWidth="1"/>
    <col min="5648" max="5648" width="13.28515625" style="36" customWidth="1"/>
    <col min="5649" max="5649" width="14.42578125" style="36" customWidth="1"/>
    <col min="5650" max="5650" width="23.28515625" style="36" customWidth="1"/>
    <col min="5651" max="5888" width="9.140625" style="36"/>
    <col min="5889" max="5889" width="10.28515625" style="36" customWidth="1"/>
    <col min="5890" max="5890" width="49.28515625" style="36" customWidth="1"/>
    <col min="5891" max="5891" width="18.7109375" style="36" customWidth="1"/>
    <col min="5892" max="5892" width="2" style="36" customWidth="1"/>
    <col min="5893" max="5893" width="17.140625" style="36" customWidth="1"/>
    <col min="5894" max="5894" width="1" style="36" customWidth="1"/>
    <col min="5895" max="5895" width="10.42578125" style="36" customWidth="1"/>
    <col min="5896" max="5896" width="11.42578125" style="36" customWidth="1"/>
    <col min="5897" max="5897" width="2.140625" style="36" customWidth="1"/>
    <col min="5898" max="5901" width="9.140625" style="36"/>
    <col min="5902" max="5902" width="69.7109375" style="36" customWidth="1"/>
    <col min="5903" max="5903" width="9.7109375" style="36" bestFit="1" customWidth="1"/>
    <col min="5904" max="5904" width="13.28515625" style="36" customWidth="1"/>
    <col min="5905" max="5905" width="14.42578125" style="36" customWidth="1"/>
    <col min="5906" max="5906" width="23.28515625" style="36" customWidth="1"/>
    <col min="5907" max="6144" width="9.140625" style="36"/>
    <col min="6145" max="6145" width="10.28515625" style="36" customWidth="1"/>
    <col min="6146" max="6146" width="49.28515625" style="36" customWidth="1"/>
    <col min="6147" max="6147" width="18.7109375" style="36" customWidth="1"/>
    <col min="6148" max="6148" width="2" style="36" customWidth="1"/>
    <col min="6149" max="6149" width="17.140625" style="36" customWidth="1"/>
    <col min="6150" max="6150" width="1" style="36" customWidth="1"/>
    <col min="6151" max="6151" width="10.42578125" style="36" customWidth="1"/>
    <col min="6152" max="6152" width="11.42578125" style="36" customWidth="1"/>
    <col min="6153" max="6153" width="2.140625" style="36" customWidth="1"/>
    <col min="6154" max="6157" width="9.140625" style="36"/>
    <col min="6158" max="6158" width="69.7109375" style="36" customWidth="1"/>
    <col min="6159" max="6159" width="9.7109375" style="36" bestFit="1" customWidth="1"/>
    <col min="6160" max="6160" width="13.28515625" style="36" customWidth="1"/>
    <col min="6161" max="6161" width="14.42578125" style="36" customWidth="1"/>
    <col min="6162" max="6162" width="23.28515625" style="36" customWidth="1"/>
    <col min="6163" max="6400" width="9.140625" style="36"/>
    <col min="6401" max="6401" width="10.28515625" style="36" customWidth="1"/>
    <col min="6402" max="6402" width="49.28515625" style="36" customWidth="1"/>
    <col min="6403" max="6403" width="18.7109375" style="36" customWidth="1"/>
    <col min="6404" max="6404" width="2" style="36" customWidth="1"/>
    <col min="6405" max="6405" width="17.140625" style="36" customWidth="1"/>
    <col min="6406" max="6406" width="1" style="36" customWidth="1"/>
    <col min="6407" max="6407" width="10.42578125" style="36" customWidth="1"/>
    <col min="6408" max="6408" width="11.42578125" style="36" customWidth="1"/>
    <col min="6409" max="6409" width="2.140625" style="36" customWidth="1"/>
    <col min="6410" max="6413" width="9.140625" style="36"/>
    <col min="6414" max="6414" width="69.7109375" style="36" customWidth="1"/>
    <col min="6415" max="6415" width="9.7109375" style="36" bestFit="1" customWidth="1"/>
    <col min="6416" max="6416" width="13.28515625" style="36" customWidth="1"/>
    <col min="6417" max="6417" width="14.42578125" style="36" customWidth="1"/>
    <col min="6418" max="6418" width="23.28515625" style="36" customWidth="1"/>
    <col min="6419" max="6656" width="9.140625" style="36"/>
    <col min="6657" max="6657" width="10.28515625" style="36" customWidth="1"/>
    <col min="6658" max="6658" width="49.28515625" style="36" customWidth="1"/>
    <col min="6659" max="6659" width="18.7109375" style="36" customWidth="1"/>
    <col min="6660" max="6660" width="2" style="36" customWidth="1"/>
    <col min="6661" max="6661" width="17.140625" style="36" customWidth="1"/>
    <col min="6662" max="6662" width="1" style="36" customWidth="1"/>
    <col min="6663" max="6663" width="10.42578125" style="36" customWidth="1"/>
    <col min="6664" max="6664" width="11.42578125" style="36" customWidth="1"/>
    <col min="6665" max="6665" width="2.140625" style="36" customWidth="1"/>
    <col min="6666" max="6669" width="9.140625" style="36"/>
    <col min="6670" max="6670" width="69.7109375" style="36" customWidth="1"/>
    <col min="6671" max="6671" width="9.7109375" style="36" bestFit="1" customWidth="1"/>
    <col min="6672" max="6672" width="13.28515625" style="36" customWidth="1"/>
    <col min="6673" max="6673" width="14.42578125" style="36" customWidth="1"/>
    <col min="6674" max="6674" width="23.28515625" style="36" customWidth="1"/>
    <col min="6675" max="6912" width="9.140625" style="36"/>
    <col min="6913" max="6913" width="10.28515625" style="36" customWidth="1"/>
    <col min="6914" max="6914" width="49.28515625" style="36" customWidth="1"/>
    <col min="6915" max="6915" width="18.7109375" style="36" customWidth="1"/>
    <col min="6916" max="6916" width="2" style="36" customWidth="1"/>
    <col min="6917" max="6917" width="17.140625" style="36" customWidth="1"/>
    <col min="6918" max="6918" width="1" style="36" customWidth="1"/>
    <col min="6919" max="6919" width="10.42578125" style="36" customWidth="1"/>
    <col min="6920" max="6920" width="11.42578125" style="36" customWidth="1"/>
    <col min="6921" max="6921" width="2.140625" style="36" customWidth="1"/>
    <col min="6922" max="6925" width="9.140625" style="36"/>
    <col min="6926" max="6926" width="69.7109375" style="36" customWidth="1"/>
    <col min="6927" max="6927" width="9.7109375" style="36" bestFit="1" customWidth="1"/>
    <col min="6928" max="6928" width="13.28515625" style="36" customWidth="1"/>
    <col min="6929" max="6929" width="14.42578125" style="36" customWidth="1"/>
    <col min="6930" max="6930" width="23.28515625" style="36" customWidth="1"/>
    <col min="6931" max="7168" width="9.140625" style="36"/>
    <col min="7169" max="7169" width="10.28515625" style="36" customWidth="1"/>
    <col min="7170" max="7170" width="49.28515625" style="36" customWidth="1"/>
    <col min="7171" max="7171" width="18.7109375" style="36" customWidth="1"/>
    <col min="7172" max="7172" width="2" style="36" customWidth="1"/>
    <col min="7173" max="7173" width="17.140625" style="36" customWidth="1"/>
    <col min="7174" max="7174" width="1" style="36" customWidth="1"/>
    <col min="7175" max="7175" width="10.42578125" style="36" customWidth="1"/>
    <col min="7176" max="7176" width="11.42578125" style="36" customWidth="1"/>
    <col min="7177" max="7177" width="2.140625" style="36" customWidth="1"/>
    <col min="7178" max="7181" width="9.140625" style="36"/>
    <col min="7182" max="7182" width="69.7109375" style="36" customWidth="1"/>
    <col min="7183" max="7183" width="9.7109375" style="36" bestFit="1" customWidth="1"/>
    <col min="7184" max="7184" width="13.28515625" style="36" customWidth="1"/>
    <col min="7185" max="7185" width="14.42578125" style="36" customWidth="1"/>
    <col min="7186" max="7186" width="23.28515625" style="36" customWidth="1"/>
    <col min="7187" max="7424" width="9.140625" style="36"/>
    <col min="7425" max="7425" width="10.28515625" style="36" customWidth="1"/>
    <col min="7426" max="7426" width="49.28515625" style="36" customWidth="1"/>
    <col min="7427" max="7427" width="18.7109375" style="36" customWidth="1"/>
    <col min="7428" max="7428" width="2" style="36" customWidth="1"/>
    <col min="7429" max="7429" width="17.140625" style="36" customWidth="1"/>
    <col min="7430" max="7430" width="1" style="36" customWidth="1"/>
    <col min="7431" max="7431" width="10.42578125" style="36" customWidth="1"/>
    <col min="7432" max="7432" width="11.42578125" style="36" customWidth="1"/>
    <col min="7433" max="7433" width="2.140625" style="36" customWidth="1"/>
    <col min="7434" max="7437" width="9.140625" style="36"/>
    <col min="7438" max="7438" width="69.7109375" style="36" customWidth="1"/>
    <col min="7439" max="7439" width="9.7109375" style="36" bestFit="1" customWidth="1"/>
    <col min="7440" max="7440" width="13.28515625" style="36" customWidth="1"/>
    <col min="7441" max="7441" width="14.42578125" style="36" customWidth="1"/>
    <col min="7442" max="7442" width="23.28515625" style="36" customWidth="1"/>
    <col min="7443" max="7680" width="9.140625" style="36"/>
    <col min="7681" max="7681" width="10.28515625" style="36" customWidth="1"/>
    <col min="7682" max="7682" width="49.28515625" style="36" customWidth="1"/>
    <col min="7683" max="7683" width="18.7109375" style="36" customWidth="1"/>
    <col min="7684" max="7684" width="2" style="36" customWidth="1"/>
    <col min="7685" max="7685" width="17.140625" style="36" customWidth="1"/>
    <col min="7686" max="7686" width="1" style="36" customWidth="1"/>
    <col min="7687" max="7687" width="10.42578125" style="36" customWidth="1"/>
    <col min="7688" max="7688" width="11.42578125" style="36" customWidth="1"/>
    <col min="7689" max="7689" width="2.140625" style="36" customWidth="1"/>
    <col min="7690" max="7693" width="9.140625" style="36"/>
    <col min="7694" max="7694" width="69.7109375" style="36" customWidth="1"/>
    <col min="7695" max="7695" width="9.7109375" style="36" bestFit="1" customWidth="1"/>
    <col min="7696" max="7696" width="13.28515625" style="36" customWidth="1"/>
    <col min="7697" max="7697" width="14.42578125" style="36" customWidth="1"/>
    <col min="7698" max="7698" width="23.28515625" style="36" customWidth="1"/>
    <col min="7699" max="7936" width="9.140625" style="36"/>
    <col min="7937" max="7937" width="10.28515625" style="36" customWidth="1"/>
    <col min="7938" max="7938" width="49.28515625" style="36" customWidth="1"/>
    <col min="7939" max="7939" width="18.7109375" style="36" customWidth="1"/>
    <col min="7940" max="7940" width="2" style="36" customWidth="1"/>
    <col min="7941" max="7941" width="17.140625" style="36" customWidth="1"/>
    <col min="7942" max="7942" width="1" style="36" customWidth="1"/>
    <col min="7943" max="7943" width="10.42578125" style="36" customWidth="1"/>
    <col min="7944" max="7944" width="11.42578125" style="36" customWidth="1"/>
    <col min="7945" max="7945" width="2.140625" style="36" customWidth="1"/>
    <col min="7946" max="7949" width="9.140625" style="36"/>
    <col min="7950" max="7950" width="69.7109375" style="36" customWidth="1"/>
    <col min="7951" max="7951" width="9.7109375" style="36" bestFit="1" customWidth="1"/>
    <col min="7952" max="7952" width="13.28515625" style="36" customWidth="1"/>
    <col min="7953" max="7953" width="14.42578125" style="36" customWidth="1"/>
    <col min="7954" max="7954" width="23.28515625" style="36" customWidth="1"/>
    <col min="7955" max="8192" width="9.140625" style="36"/>
    <col min="8193" max="8193" width="10.28515625" style="36" customWidth="1"/>
    <col min="8194" max="8194" width="49.28515625" style="36" customWidth="1"/>
    <col min="8195" max="8195" width="18.7109375" style="36" customWidth="1"/>
    <col min="8196" max="8196" width="2" style="36" customWidth="1"/>
    <col min="8197" max="8197" width="17.140625" style="36" customWidth="1"/>
    <col min="8198" max="8198" width="1" style="36" customWidth="1"/>
    <col min="8199" max="8199" width="10.42578125" style="36" customWidth="1"/>
    <col min="8200" max="8200" width="11.42578125" style="36" customWidth="1"/>
    <col min="8201" max="8201" width="2.140625" style="36" customWidth="1"/>
    <col min="8202" max="8205" width="9.140625" style="36"/>
    <col min="8206" max="8206" width="69.7109375" style="36" customWidth="1"/>
    <col min="8207" max="8207" width="9.7109375" style="36" bestFit="1" customWidth="1"/>
    <col min="8208" max="8208" width="13.28515625" style="36" customWidth="1"/>
    <col min="8209" max="8209" width="14.42578125" style="36" customWidth="1"/>
    <col min="8210" max="8210" width="23.28515625" style="36" customWidth="1"/>
    <col min="8211" max="8448" width="9.140625" style="36"/>
    <col min="8449" max="8449" width="10.28515625" style="36" customWidth="1"/>
    <col min="8450" max="8450" width="49.28515625" style="36" customWidth="1"/>
    <col min="8451" max="8451" width="18.7109375" style="36" customWidth="1"/>
    <col min="8452" max="8452" width="2" style="36" customWidth="1"/>
    <col min="8453" max="8453" width="17.140625" style="36" customWidth="1"/>
    <col min="8454" max="8454" width="1" style="36" customWidth="1"/>
    <col min="8455" max="8455" width="10.42578125" style="36" customWidth="1"/>
    <col min="8456" max="8456" width="11.42578125" style="36" customWidth="1"/>
    <col min="8457" max="8457" width="2.140625" style="36" customWidth="1"/>
    <col min="8458" max="8461" width="9.140625" style="36"/>
    <col min="8462" max="8462" width="69.7109375" style="36" customWidth="1"/>
    <col min="8463" max="8463" width="9.7109375" style="36" bestFit="1" customWidth="1"/>
    <col min="8464" max="8464" width="13.28515625" style="36" customWidth="1"/>
    <col min="8465" max="8465" width="14.42578125" style="36" customWidth="1"/>
    <col min="8466" max="8466" width="23.28515625" style="36" customWidth="1"/>
    <col min="8467" max="8704" width="9.140625" style="36"/>
    <col min="8705" max="8705" width="10.28515625" style="36" customWidth="1"/>
    <col min="8706" max="8706" width="49.28515625" style="36" customWidth="1"/>
    <col min="8707" max="8707" width="18.7109375" style="36" customWidth="1"/>
    <col min="8708" max="8708" width="2" style="36" customWidth="1"/>
    <col min="8709" max="8709" width="17.140625" style="36" customWidth="1"/>
    <col min="8710" max="8710" width="1" style="36" customWidth="1"/>
    <col min="8711" max="8711" width="10.42578125" style="36" customWidth="1"/>
    <col min="8712" max="8712" width="11.42578125" style="36" customWidth="1"/>
    <col min="8713" max="8713" width="2.140625" style="36" customWidth="1"/>
    <col min="8714" max="8717" width="9.140625" style="36"/>
    <col min="8718" max="8718" width="69.7109375" style="36" customWidth="1"/>
    <col min="8719" max="8719" width="9.7109375" style="36" bestFit="1" customWidth="1"/>
    <col min="8720" max="8720" width="13.28515625" style="36" customWidth="1"/>
    <col min="8721" max="8721" width="14.42578125" style="36" customWidth="1"/>
    <col min="8722" max="8722" width="23.28515625" style="36" customWidth="1"/>
    <col min="8723" max="8960" width="9.140625" style="36"/>
    <col min="8961" max="8961" width="10.28515625" style="36" customWidth="1"/>
    <col min="8962" max="8962" width="49.28515625" style="36" customWidth="1"/>
    <col min="8963" max="8963" width="18.7109375" style="36" customWidth="1"/>
    <col min="8964" max="8964" width="2" style="36" customWidth="1"/>
    <col min="8965" max="8965" width="17.140625" style="36" customWidth="1"/>
    <col min="8966" max="8966" width="1" style="36" customWidth="1"/>
    <col min="8967" max="8967" width="10.42578125" style="36" customWidth="1"/>
    <col min="8968" max="8968" width="11.42578125" style="36" customWidth="1"/>
    <col min="8969" max="8969" width="2.140625" style="36" customWidth="1"/>
    <col min="8970" max="8973" width="9.140625" style="36"/>
    <col min="8974" max="8974" width="69.7109375" style="36" customWidth="1"/>
    <col min="8975" max="8975" width="9.7109375" style="36" bestFit="1" customWidth="1"/>
    <col min="8976" max="8976" width="13.28515625" style="36" customWidth="1"/>
    <col min="8977" max="8977" width="14.42578125" style="36" customWidth="1"/>
    <col min="8978" max="8978" width="23.28515625" style="36" customWidth="1"/>
    <col min="8979" max="9216" width="9.140625" style="36"/>
    <col min="9217" max="9217" width="10.28515625" style="36" customWidth="1"/>
    <col min="9218" max="9218" width="49.28515625" style="36" customWidth="1"/>
    <col min="9219" max="9219" width="18.7109375" style="36" customWidth="1"/>
    <col min="9220" max="9220" width="2" style="36" customWidth="1"/>
    <col min="9221" max="9221" width="17.140625" style="36" customWidth="1"/>
    <col min="9222" max="9222" width="1" style="36" customWidth="1"/>
    <col min="9223" max="9223" width="10.42578125" style="36" customWidth="1"/>
    <col min="9224" max="9224" width="11.42578125" style="36" customWidth="1"/>
    <col min="9225" max="9225" width="2.140625" style="36" customWidth="1"/>
    <col min="9226" max="9229" width="9.140625" style="36"/>
    <col min="9230" max="9230" width="69.7109375" style="36" customWidth="1"/>
    <col min="9231" max="9231" width="9.7109375" style="36" bestFit="1" customWidth="1"/>
    <col min="9232" max="9232" width="13.28515625" style="36" customWidth="1"/>
    <col min="9233" max="9233" width="14.42578125" style="36" customWidth="1"/>
    <col min="9234" max="9234" width="23.28515625" style="36" customWidth="1"/>
    <col min="9235" max="9472" width="9.140625" style="36"/>
    <col min="9473" max="9473" width="10.28515625" style="36" customWidth="1"/>
    <col min="9474" max="9474" width="49.28515625" style="36" customWidth="1"/>
    <col min="9475" max="9475" width="18.7109375" style="36" customWidth="1"/>
    <col min="9476" max="9476" width="2" style="36" customWidth="1"/>
    <col min="9477" max="9477" width="17.140625" style="36" customWidth="1"/>
    <col min="9478" max="9478" width="1" style="36" customWidth="1"/>
    <col min="9479" max="9479" width="10.42578125" style="36" customWidth="1"/>
    <col min="9480" max="9480" width="11.42578125" style="36" customWidth="1"/>
    <col min="9481" max="9481" width="2.140625" style="36" customWidth="1"/>
    <col min="9482" max="9485" width="9.140625" style="36"/>
    <col min="9486" max="9486" width="69.7109375" style="36" customWidth="1"/>
    <col min="9487" max="9487" width="9.7109375" style="36" bestFit="1" customWidth="1"/>
    <col min="9488" max="9488" width="13.28515625" style="36" customWidth="1"/>
    <col min="9489" max="9489" width="14.42578125" style="36" customWidth="1"/>
    <col min="9490" max="9490" width="23.28515625" style="36" customWidth="1"/>
    <col min="9491" max="9728" width="9.140625" style="36"/>
    <col min="9729" max="9729" width="10.28515625" style="36" customWidth="1"/>
    <col min="9730" max="9730" width="49.28515625" style="36" customWidth="1"/>
    <col min="9731" max="9731" width="18.7109375" style="36" customWidth="1"/>
    <col min="9732" max="9732" width="2" style="36" customWidth="1"/>
    <col min="9733" max="9733" width="17.140625" style="36" customWidth="1"/>
    <col min="9734" max="9734" width="1" style="36" customWidth="1"/>
    <col min="9735" max="9735" width="10.42578125" style="36" customWidth="1"/>
    <col min="9736" max="9736" width="11.42578125" style="36" customWidth="1"/>
    <col min="9737" max="9737" width="2.140625" style="36" customWidth="1"/>
    <col min="9738" max="9741" width="9.140625" style="36"/>
    <col min="9742" max="9742" width="69.7109375" style="36" customWidth="1"/>
    <col min="9743" max="9743" width="9.7109375" style="36" bestFit="1" customWidth="1"/>
    <col min="9744" max="9744" width="13.28515625" style="36" customWidth="1"/>
    <col min="9745" max="9745" width="14.42578125" style="36" customWidth="1"/>
    <col min="9746" max="9746" width="23.28515625" style="36" customWidth="1"/>
    <col min="9747" max="9984" width="9.140625" style="36"/>
    <col min="9985" max="9985" width="10.28515625" style="36" customWidth="1"/>
    <col min="9986" max="9986" width="49.28515625" style="36" customWidth="1"/>
    <col min="9987" max="9987" width="18.7109375" style="36" customWidth="1"/>
    <col min="9988" max="9988" width="2" style="36" customWidth="1"/>
    <col min="9989" max="9989" width="17.140625" style="36" customWidth="1"/>
    <col min="9990" max="9990" width="1" style="36" customWidth="1"/>
    <col min="9991" max="9991" width="10.42578125" style="36" customWidth="1"/>
    <col min="9992" max="9992" width="11.42578125" style="36" customWidth="1"/>
    <col min="9993" max="9993" width="2.140625" style="36" customWidth="1"/>
    <col min="9994" max="9997" width="9.140625" style="36"/>
    <col min="9998" max="9998" width="69.7109375" style="36" customWidth="1"/>
    <col min="9999" max="9999" width="9.7109375" style="36" bestFit="1" customWidth="1"/>
    <col min="10000" max="10000" width="13.28515625" style="36" customWidth="1"/>
    <col min="10001" max="10001" width="14.42578125" style="36" customWidth="1"/>
    <col min="10002" max="10002" width="23.28515625" style="36" customWidth="1"/>
    <col min="10003" max="10240" width="9.140625" style="36"/>
    <col min="10241" max="10241" width="10.28515625" style="36" customWidth="1"/>
    <col min="10242" max="10242" width="49.28515625" style="36" customWidth="1"/>
    <col min="10243" max="10243" width="18.7109375" style="36" customWidth="1"/>
    <col min="10244" max="10244" width="2" style="36" customWidth="1"/>
    <col min="10245" max="10245" width="17.140625" style="36" customWidth="1"/>
    <col min="10246" max="10246" width="1" style="36" customWidth="1"/>
    <col min="10247" max="10247" width="10.42578125" style="36" customWidth="1"/>
    <col min="10248" max="10248" width="11.42578125" style="36" customWidth="1"/>
    <col min="10249" max="10249" width="2.140625" style="36" customWidth="1"/>
    <col min="10250" max="10253" width="9.140625" style="36"/>
    <col min="10254" max="10254" width="69.7109375" style="36" customWidth="1"/>
    <col min="10255" max="10255" width="9.7109375" style="36" bestFit="1" customWidth="1"/>
    <col min="10256" max="10256" width="13.28515625" style="36" customWidth="1"/>
    <col min="10257" max="10257" width="14.42578125" style="36" customWidth="1"/>
    <col min="10258" max="10258" width="23.28515625" style="36" customWidth="1"/>
    <col min="10259" max="10496" width="9.140625" style="36"/>
    <col min="10497" max="10497" width="10.28515625" style="36" customWidth="1"/>
    <col min="10498" max="10498" width="49.28515625" style="36" customWidth="1"/>
    <col min="10499" max="10499" width="18.7109375" style="36" customWidth="1"/>
    <col min="10500" max="10500" width="2" style="36" customWidth="1"/>
    <col min="10501" max="10501" width="17.140625" style="36" customWidth="1"/>
    <col min="10502" max="10502" width="1" style="36" customWidth="1"/>
    <col min="10503" max="10503" width="10.42578125" style="36" customWidth="1"/>
    <col min="10504" max="10504" width="11.42578125" style="36" customWidth="1"/>
    <col min="10505" max="10505" width="2.140625" style="36" customWidth="1"/>
    <col min="10506" max="10509" width="9.140625" style="36"/>
    <col min="10510" max="10510" width="69.7109375" style="36" customWidth="1"/>
    <col min="10511" max="10511" width="9.7109375" style="36" bestFit="1" customWidth="1"/>
    <col min="10512" max="10512" width="13.28515625" style="36" customWidth="1"/>
    <col min="10513" max="10513" width="14.42578125" style="36" customWidth="1"/>
    <col min="10514" max="10514" width="23.28515625" style="36" customWidth="1"/>
    <col min="10515" max="10752" width="9.140625" style="36"/>
    <col min="10753" max="10753" width="10.28515625" style="36" customWidth="1"/>
    <col min="10754" max="10754" width="49.28515625" style="36" customWidth="1"/>
    <col min="10755" max="10755" width="18.7109375" style="36" customWidth="1"/>
    <col min="10756" max="10756" width="2" style="36" customWidth="1"/>
    <col min="10757" max="10757" width="17.140625" style="36" customWidth="1"/>
    <col min="10758" max="10758" width="1" style="36" customWidth="1"/>
    <col min="10759" max="10759" width="10.42578125" style="36" customWidth="1"/>
    <col min="10760" max="10760" width="11.42578125" style="36" customWidth="1"/>
    <col min="10761" max="10761" width="2.140625" style="36" customWidth="1"/>
    <col min="10762" max="10765" width="9.140625" style="36"/>
    <col min="10766" max="10766" width="69.7109375" style="36" customWidth="1"/>
    <col min="10767" max="10767" width="9.7109375" style="36" bestFit="1" customWidth="1"/>
    <col min="10768" max="10768" width="13.28515625" style="36" customWidth="1"/>
    <col min="10769" max="10769" width="14.42578125" style="36" customWidth="1"/>
    <col min="10770" max="10770" width="23.28515625" style="36" customWidth="1"/>
    <col min="10771" max="11008" width="9.140625" style="36"/>
    <col min="11009" max="11009" width="10.28515625" style="36" customWidth="1"/>
    <col min="11010" max="11010" width="49.28515625" style="36" customWidth="1"/>
    <col min="11011" max="11011" width="18.7109375" style="36" customWidth="1"/>
    <col min="11012" max="11012" width="2" style="36" customWidth="1"/>
    <col min="11013" max="11013" width="17.140625" style="36" customWidth="1"/>
    <col min="11014" max="11014" width="1" style="36" customWidth="1"/>
    <col min="11015" max="11015" width="10.42578125" style="36" customWidth="1"/>
    <col min="11016" max="11016" width="11.42578125" style="36" customWidth="1"/>
    <col min="11017" max="11017" width="2.140625" style="36" customWidth="1"/>
    <col min="11018" max="11021" width="9.140625" style="36"/>
    <col min="11022" max="11022" width="69.7109375" style="36" customWidth="1"/>
    <col min="11023" max="11023" width="9.7109375" style="36" bestFit="1" customWidth="1"/>
    <col min="11024" max="11024" width="13.28515625" style="36" customWidth="1"/>
    <col min="11025" max="11025" width="14.42578125" style="36" customWidth="1"/>
    <col min="11026" max="11026" width="23.28515625" style="36" customWidth="1"/>
    <col min="11027" max="11264" width="9.140625" style="36"/>
    <col min="11265" max="11265" width="10.28515625" style="36" customWidth="1"/>
    <col min="11266" max="11266" width="49.28515625" style="36" customWidth="1"/>
    <col min="11267" max="11267" width="18.7109375" style="36" customWidth="1"/>
    <col min="11268" max="11268" width="2" style="36" customWidth="1"/>
    <col min="11269" max="11269" width="17.140625" style="36" customWidth="1"/>
    <col min="11270" max="11270" width="1" style="36" customWidth="1"/>
    <col min="11271" max="11271" width="10.42578125" style="36" customWidth="1"/>
    <col min="11272" max="11272" width="11.42578125" style="36" customWidth="1"/>
    <col min="11273" max="11273" width="2.140625" style="36" customWidth="1"/>
    <col min="11274" max="11277" width="9.140625" style="36"/>
    <col min="11278" max="11278" width="69.7109375" style="36" customWidth="1"/>
    <col min="11279" max="11279" width="9.7109375" style="36" bestFit="1" customWidth="1"/>
    <col min="11280" max="11280" width="13.28515625" style="36" customWidth="1"/>
    <col min="11281" max="11281" width="14.42578125" style="36" customWidth="1"/>
    <col min="11282" max="11282" width="23.28515625" style="36" customWidth="1"/>
    <col min="11283" max="11520" width="9.140625" style="36"/>
    <col min="11521" max="11521" width="10.28515625" style="36" customWidth="1"/>
    <col min="11522" max="11522" width="49.28515625" style="36" customWidth="1"/>
    <col min="11523" max="11523" width="18.7109375" style="36" customWidth="1"/>
    <col min="11524" max="11524" width="2" style="36" customWidth="1"/>
    <col min="11525" max="11525" width="17.140625" style="36" customWidth="1"/>
    <col min="11526" max="11526" width="1" style="36" customWidth="1"/>
    <col min="11527" max="11527" width="10.42578125" style="36" customWidth="1"/>
    <col min="11528" max="11528" width="11.42578125" style="36" customWidth="1"/>
    <col min="11529" max="11529" width="2.140625" style="36" customWidth="1"/>
    <col min="11530" max="11533" width="9.140625" style="36"/>
    <col min="11534" max="11534" width="69.7109375" style="36" customWidth="1"/>
    <col min="11535" max="11535" width="9.7109375" style="36" bestFit="1" customWidth="1"/>
    <col min="11536" max="11536" width="13.28515625" style="36" customWidth="1"/>
    <col min="11537" max="11537" width="14.42578125" style="36" customWidth="1"/>
    <col min="11538" max="11538" width="23.28515625" style="36" customWidth="1"/>
    <col min="11539" max="11776" width="9.140625" style="36"/>
    <col min="11777" max="11777" width="10.28515625" style="36" customWidth="1"/>
    <col min="11778" max="11778" width="49.28515625" style="36" customWidth="1"/>
    <col min="11779" max="11779" width="18.7109375" style="36" customWidth="1"/>
    <col min="11780" max="11780" width="2" style="36" customWidth="1"/>
    <col min="11781" max="11781" width="17.140625" style="36" customWidth="1"/>
    <col min="11782" max="11782" width="1" style="36" customWidth="1"/>
    <col min="11783" max="11783" width="10.42578125" style="36" customWidth="1"/>
    <col min="11784" max="11784" width="11.42578125" style="36" customWidth="1"/>
    <col min="11785" max="11785" width="2.140625" style="36" customWidth="1"/>
    <col min="11786" max="11789" width="9.140625" style="36"/>
    <col min="11790" max="11790" width="69.7109375" style="36" customWidth="1"/>
    <col min="11791" max="11791" width="9.7109375" style="36" bestFit="1" customWidth="1"/>
    <col min="11792" max="11792" width="13.28515625" style="36" customWidth="1"/>
    <col min="11793" max="11793" width="14.42578125" style="36" customWidth="1"/>
    <col min="11794" max="11794" width="23.28515625" style="36" customWidth="1"/>
    <col min="11795" max="12032" width="9.140625" style="36"/>
    <col min="12033" max="12033" width="10.28515625" style="36" customWidth="1"/>
    <col min="12034" max="12034" width="49.28515625" style="36" customWidth="1"/>
    <col min="12035" max="12035" width="18.7109375" style="36" customWidth="1"/>
    <col min="12036" max="12036" width="2" style="36" customWidth="1"/>
    <col min="12037" max="12037" width="17.140625" style="36" customWidth="1"/>
    <col min="12038" max="12038" width="1" style="36" customWidth="1"/>
    <col min="12039" max="12039" width="10.42578125" style="36" customWidth="1"/>
    <col min="12040" max="12040" width="11.42578125" style="36" customWidth="1"/>
    <col min="12041" max="12041" width="2.140625" style="36" customWidth="1"/>
    <col min="12042" max="12045" width="9.140625" style="36"/>
    <col min="12046" max="12046" width="69.7109375" style="36" customWidth="1"/>
    <col min="12047" max="12047" width="9.7109375" style="36" bestFit="1" customWidth="1"/>
    <col min="12048" max="12048" width="13.28515625" style="36" customWidth="1"/>
    <col min="12049" max="12049" width="14.42578125" style="36" customWidth="1"/>
    <col min="12050" max="12050" width="23.28515625" style="36" customWidth="1"/>
    <col min="12051" max="12288" width="9.140625" style="36"/>
    <col min="12289" max="12289" width="10.28515625" style="36" customWidth="1"/>
    <col min="12290" max="12290" width="49.28515625" style="36" customWidth="1"/>
    <col min="12291" max="12291" width="18.7109375" style="36" customWidth="1"/>
    <col min="12292" max="12292" width="2" style="36" customWidth="1"/>
    <col min="12293" max="12293" width="17.140625" style="36" customWidth="1"/>
    <col min="12294" max="12294" width="1" style="36" customWidth="1"/>
    <col min="12295" max="12295" width="10.42578125" style="36" customWidth="1"/>
    <col min="12296" max="12296" width="11.42578125" style="36" customWidth="1"/>
    <col min="12297" max="12297" width="2.140625" style="36" customWidth="1"/>
    <col min="12298" max="12301" width="9.140625" style="36"/>
    <col min="12302" max="12302" width="69.7109375" style="36" customWidth="1"/>
    <col min="12303" max="12303" width="9.7109375" style="36" bestFit="1" customWidth="1"/>
    <col min="12304" max="12304" width="13.28515625" style="36" customWidth="1"/>
    <col min="12305" max="12305" width="14.42578125" style="36" customWidth="1"/>
    <col min="12306" max="12306" width="23.28515625" style="36" customWidth="1"/>
    <col min="12307" max="12544" width="9.140625" style="36"/>
    <col min="12545" max="12545" width="10.28515625" style="36" customWidth="1"/>
    <col min="12546" max="12546" width="49.28515625" style="36" customWidth="1"/>
    <col min="12547" max="12547" width="18.7109375" style="36" customWidth="1"/>
    <col min="12548" max="12548" width="2" style="36" customWidth="1"/>
    <col min="12549" max="12549" width="17.140625" style="36" customWidth="1"/>
    <col min="12550" max="12550" width="1" style="36" customWidth="1"/>
    <col min="12551" max="12551" width="10.42578125" style="36" customWidth="1"/>
    <col min="12552" max="12552" width="11.42578125" style="36" customWidth="1"/>
    <col min="12553" max="12553" width="2.140625" style="36" customWidth="1"/>
    <col min="12554" max="12557" width="9.140625" style="36"/>
    <col min="12558" max="12558" width="69.7109375" style="36" customWidth="1"/>
    <col min="12559" max="12559" width="9.7109375" style="36" bestFit="1" customWidth="1"/>
    <col min="12560" max="12560" width="13.28515625" style="36" customWidth="1"/>
    <col min="12561" max="12561" width="14.42578125" style="36" customWidth="1"/>
    <col min="12562" max="12562" width="23.28515625" style="36" customWidth="1"/>
    <col min="12563" max="12800" width="9.140625" style="36"/>
    <col min="12801" max="12801" width="10.28515625" style="36" customWidth="1"/>
    <col min="12802" max="12802" width="49.28515625" style="36" customWidth="1"/>
    <col min="12803" max="12803" width="18.7109375" style="36" customWidth="1"/>
    <col min="12804" max="12804" width="2" style="36" customWidth="1"/>
    <col min="12805" max="12805" width="17.140625" style="36" customWidth="1"/>
    <col min="12806" max="12806" width="1" style="36" customWidth="1"/>
    <col min="12807" max="12807" width="10.42578125" style="36" customWidth="1"/>
    <col min="12808" max="12808" width="11.42578125" style="36" customWidth="1"/>
    <col min="12809" max="12809" width="2.140625" style="36" customWidth="1"/>
    <col min="12810" max="12813" width="9.140625" style="36"/>
    <col min="12814" max="12814" width="69.7109375" style="36" customWidth="1"/>
    <col min="12815" max="12815" width="9.7109375" style="36" bestFit="1" customWidth="1"/>
    <col min="12816" max="12816" width="13.28515625" style="36" customWidth="1"/>
    <col min="12817" max="12817" width="14.42578125" style="36" customWidth="1"/>
    <col min="12818" max="12818" width="23.28515625" style="36" customWidth="1"/>
    <col min="12819" max="13056" width="9.140625" style="36"/>
    <col min="13057" max="13057" width="10.28515625" style="36" customWidth="1"/>
    <col min="13058" max="13058" width="49.28515625" style="36" customWidth="1"/>
    <col min="13059" max="13059" width="18.7109375" style="36" customWidth="1"/>
    <col min="13060" max="13060" width="2" style="36" customWidth="1"/>
    <col min="13061" max="13061" width="17.140625" style="36" customWidth="1"/>
    <col min="13062" max="13062" width="1" style="36" customWidth="1"/>
    <col min="13063" max="13063" width="10.42578125" style="36" customWidth="1"/>
    <col min="13064" max="13064" width="11.42578125" style="36" customWidth="1"/>
    <col min="13065" max="13065" width="2.140625" style="36" customWidth="1"/>
    <col min="13066" max="13069" width="9.140625" style="36"/>
    <col min="13070" max="13070" width="69.7109375" style="36" customWidth="1"/>
    <col min="13071" max="13071" width="9.7109375" style="36" bestFit="1" customWidth="1"/>
    <col min="13072" max="13072" width="13.28515625" style="36" customWidth="1"/>
    <col min="13073" max="13073" width="14.42578125" style="36" customWidth="1"/>
    <col min="13074" max="13074" width="23.28515625" style="36" customWidth="1"/>
    <col min="13075" max="13312" width="9.140625" style="36"/>
    <col min="13313" max="13313" width="10.28515625" style="36" customWidth="1"/>
    <col min="13314" max="13314" width="49.28515625" style="36" customWidth="1"/>
    <col min="13315" max="13315" width="18.7109375" style="36" customWidth="1"/>
    <col min="13316" max="13316" width="2" style="36" customWidth="1"/>
    <col min="13317" max="13317" width="17.140625" style="36" customWidth="1"/>
    <col min="13318" max="13318" width="1" style="36" customWidth="1"/>
    <col min="13319" max="13319" width="10.42578125" style="36" customWidth="1"/>
    <col min="13320" max="13320" width="11.42578125" style="36" customWidth="1"/>
    <col min="13321" max="13321" width="2.140625" style="36" customWidth="1"/>
    <col min="13322" max="13325" width="9.140625" style="36"/>
    <col min="13326" max="13326" width="69.7109375" style="36" customWidth="1"/>
    <col min="13327" max="13327" width="9.7109375" style="36" bestFit="1" customWidth="1"/>
    <col min="13328" max="13328" width="13.28515625" style="36" customWidth="1"/>
    <col min="13329" max="13329" width="14.42578125" style="36" customWidth="1"/>
    <col min="13330" max="13330" width="23.28515625" style="36" customWidth="1"/>
    <col min="13331" max="13568" width="9.140625" style="36"/>
    <col min="13569" max="13569" width="10.28515625" style="36" customWidth="1"/>
    <col min="13570" max="13570" width="49.28515625" style="36" customWidth="1"/>
    <col min="13571" max="13571" width="18.7109375" style="36" customWidth="1"/>
    <col min="13572" max="13572" width="2" style="36" customWidth="1"/>
    <col min="13573" max="13573" width="17.140625" style="36" customWidth="1"/>
    <col min="13574" max="13574" width="1" style="36" customWidth="1"/>
    <col min="13575" max="13575" width="10.42578125" style="36" customWidth="1"/>
    <col min="13576" max="13576" width="11.42578125" style="36" customWidth="1"/>
    <col min="13577" max="13577" width="2.140625" style="36" customWidth="1"/>
    <col min="13578" max="13581" width="9.140625" style="36"/>
    <col min="13582" max="13582" width="69.7109375" style="36" customWidth="1"/>
    <col min="13583" max="13583" width="9.7109375" style="36" bestFit="1" customWidth="1"/>
    <col min="13584" max="13584" width="13.28515625" style="36" customWidth="1"/>
    <col min="13585" max="13585" width="14.42578125" style="36" customWidth="1"/>
    <col min="13586" max="13586" width="23.28515625" style="36" customWidth="1"/>
    <col min="13587" max="13824" width="9.140625" style="36"/>
    <col min="13825" max="13825" width="10.28515625" style="36" customWidth="1"/>
    <col min="13826" max="13826" width="49.28515625" style="36" customWidth="1"/>
    <col min="13827" max="13827" width="18.7109375" style="36" customWidth="1"/>
    <col min="13828" max="13828" width="2" style="36" customWidth="1"/>
    <col min="13829" max="13829" width="17.140625" style="36" customWidth="1"/>
    <col min="13830" max="13830" width="1" style="36" customWidth="1"/>
    <col min="13831" max="13831" width="10.42578125" style="36" customWidth="1"/>
    <col min="13832" max="13832" width="11.42578125" style="36" customWidth="1"/>
    <col min="13833" max="13833" width="2.140625" style="36" customWidth="1"/>
    <col min="13834" max="13837" width="9.140625" style="36"/>
    <col min="13838" max="13838" width="69.7109375" style="36" customWidth="1"/>
    <col min="13839" max="13839" width="9.7109375" style="36" bestFit="1" customWidth="1"/>
    <col min="13840" max="13840" width="13.28515625" style="36" customWidth="1"/>
    <col min="13841" max="13841" width="14.42578125" style="36" customWidth="1"/>
    <col min="13842" max="13842" width="23.28515625" style="36" customWidth="1"/>
    <col min="13843" max="14080" width="9.140625" style="36"/>
    <col min="14081" max="14081" width="10.28515625" style="36" customWidth="1"/>
    <col min="14082" max="14082" width="49.28515625" style="36" customWidth="1"/>
    <col min="14083" max="14083" width="18.7109375" style="36" customWidth="1"/>
    <col min="14084" max="14084" width="2" style="36" customWidth="1"/>
    <col min="14085" max="14085" width="17.140625" style="36" customWidth="1"/>
    <col min="14086" max="14086" width="1" style="36" customWidth="1"/>
    <col min="14087" max="14087" width="10.42578125" style="36" customWidth="1"/>
    <col min="14088" max="14088" width="11.42578125" style="36" customWidth="1"/>
    <col min="14089" max="14089" width="2.140625" style="36" customWidth="1"/>
    <col min="14090" max="14093" width="9.140625" style="36"/>
    <col min="14094" max="14094" width="69.7109375" style="36" customWidth="1"/>
    <col min="14095" max="14095" width="9.7109375" style="36" bestFit="1" customWidth="1"/>
    <col min="14096" max="14096" width="13.28515625" style="36" customWidth="1"/>
    <col min="14097" max="14097" width="14.42578125" style="36" customWidth="1"/>
    <col min="14098" max="14098" width="23.28515625" style="36" customWidth="1"/>
    <col min="14099" max="14336" width="9.140625" style="36"/>
    <col min="14337" max="14337" width="10.28515625" style="36" customWidth="1"/>
    <col min="14338" max="14338" width="49.28515625" style="36" customWidth="1"/>
    <col min="14339" max="14339" width="18.7109375" style="36" customWidth="1"/>
    <col min="14340" max="14340" width="2" style="36" customWidth="1"/>
    <col min="14341" max="14341" width="17.140625" style="36" customWidth="1"/>
    <col min="14342" max="14342" width="1" style="36" customWidth="1"/>
    <col min="14343" max="14343" width="10.42578125" style="36" customWidth="1"/>
    <col min="14344" max="14344" width="11.42578125" style="36" customWidth="1"/>
    <col min="14345" max="14345" width="2.140625" style="36" customWidth="1"/>
    <col min="14346" max="14349" width="9.140625" style="36"/>
    <col min="14350" max="14350" width="69.7109375" style="36" customWidth="1"/>
    <col min="14351" max="14351" width="9.7109375" style="36" bestFit="1" customWidth="1"/>
    <col min="14352" max="14352" width="13.28515625" style="36" customWidth="1"/>
    <col min="14353" max="14353" width="14.42578125" style="36" customWidth="1"/>
    <col min="14354" max="14354" width="23.28515625" style="36" customWidth="1"/>
    <col min="14355" max="14592" width="9.140625" style="36"/>
    <col min="14593" max="14593" width="10.28515625" style="36" customWidth="1"/>
    <col min="14594" max="14594" width="49.28515625" style="36" customWidth="1"/>
    <col min="14595" max="14595" width="18.7109375" style="36" customWidth="1"/>
    <col min="14596" max="14596" width="2" style="36" customWidth="1"/>
    <col min="14597" max="14597" width="17.140625" style="36" customWidth="1"/>
    <col min="14598" max="14598" width="1" style="36" customWidth="1"/>
    <col min="14599" max="14599" width="10.42578125" style="36" customWidth="1"/>
    <col min="14600" max="14600" width="11.42578125" style="36" customWidth="1"/>
    <col min="14601" max="14601" width="2.140625" style="36" customWidth="1"/>
    <col min="14602" max="14605" width="9.140625" style="36"/>
    <col min="14606" max="14606" width="69.7109375" style="36" customWidth="1"/>
    <col min="14607" max="14607" width="9.7109375" style="36" bestFit="1" customWidth="1"/>
    <col min="14608" max="14608" width="13.28515625" style="36" customWidth="1"/>
    <col min="14609" max="14609" width="14.42578125" style="36" customWidth="1"/>
    <col min="14610" max="14610" width="23.28515625" style="36" customWidth="1"/>
    <col min="14611" max="14848" width="9.140625" style="36"/>
    <col min="14849" max="14849" width="10.28515625" style="36" customWidth="1"/>
    <col min="14850" max="14850" width="49.28515625" style="36" customWidth="1"/>
    <col min="14851" max="14851" width="18.7109375" style="36" customWidth="1"/>
    <col min="14852" max="14852" width="2" style="36" customWidth="1"/>
    <col min="14853" max="14853" width="17.140625" style="36" customWidth="1"/>
    <col min="14854" max="14854" width="1" style="36" customWidth="1"/>
    <col min="14855" max="14855" width="10.42578125" style="36" customWidth="1"/>
    <col min="14856" max="14856" width="11.42578125" style="36" customWidth="1"/>
    <col min="14857" max="14857" width="2.140625" style="36" customWidth="1"/>
    <col min="14858" max="14861" width="9.140625" style="36"/>
    <col min="14862" max="14862" width="69.7109375" style="36" customWidth="1"/>
    <col min="14863" max="14863" width="9.7109375" style="36" bestFit="1" customWidth="1"/>
    <col min="14864" max="14864" width="13.28515625" style="36" customWidth="1"/>
    <col min="14865" max="14865" width="14.42578125" style="36" customWidth="1"/>
    <col min="14866" max="14866" width="23.28515625" style="36" customWidth="1"/>
    <col min="14867" max="15104" width="9.140625" style="36"/>
    <col min="15105" max="15105" width="10.28515625" style="36" customWidth="1"/>
    <col min="15106" max="15106" width="49.28515625" style="36" customWidth="1"/>
    <col min="15107" max="15107" width="18.7109375" style="36" customWidth="1"/>
    <col min="15108" max="15108" width="2" style="36" customWidth="1"/>
    <col min="15109" max="15109" width="17.140625" style="36" customWidth="1"/>
    <col min="15110" max="15110" width="1" style="36" customWidth="1"/>
    <col min="15111" max="15111" width="10.42578125" style="36" customWidth="1"/>
    <col min="15112" max="15112" width="11.42578125" style="36" customWidth="1"/>
    <col min="15113" max="15113" width="2.140625" style="36" customWidth="1"/>
    <col min="15114" max="15117" width="9.140625" style="36"/>
    <col min="15118" max="15118" width="69.7109375" style="36" customWidth="1"/>
    <col min="15119" max="15119" width="9.7109375" style="36" bestFit="1" customWidth="1"/>
    <col min="15120" max="15120" width="13.28515625" style="36" customWidth="1"/>
    <col min="15121" max="15121" width="14.42578125" style="36" customWidth="1"/>
    <col min="15122" max="15122" width="23.28515625" style="36" customWidth="1"/>
    <col min="15123" max="15360" width="9.140625" style="36"/>
    <col min="15361" max="15361" width="10.28515625" style="36" customWidth="1"/>
    <col min="15362" max="15362" width="49.28515625" style="36" customWidth="1"/>
    <col min="15363" max="15363" width="18.7109375" style="36" customWidth="1"/>
    <col min="15364" max="15364" width="2" style="36" customWidth="1"/>
    <col min="15365" max="15365" width="17.140625" style="36" customWidth="1"/>
    <col min="15366" max="15366" width="1" style="36" customWidth="1"/>
    <col min="15367" max="15367" width="10.42578125" style="36" customWidth="1"/>
    <col min="15368" max="15368" width="11.42578125" style="36" customWidth="1"/>
    <col min="15369" max="15369" width="2.140625" style="36" customWidth="1"/>
    <col min="15370" max="15373" width="9.140625" style="36"/>
    <col min="15374" max="15374" width="69.7109375" style="36" customWidth="1"/>
    <col min="15375" max="15375" width="9.7109375" style="36" bestFit="1" customWidth="1"/>
    <col min="15376" max="15376" width="13.28515625" style="36" customWidth="1"/>
    <col min="15377" max="15377" width="14.42578125" style="36" customWidth="1"/>
    <col min="15378" max="15378" width="23.28515625" style="36" customWidth="1"/>
    <col min="15379" max="15616" width="9.140625" style="36"/>
    <col min="15617" max="15617" width="10.28515625" style="36" customWidth="1"/>
    <col min="15618" max="15618" width="49.28515625" style="36" customWidth="1"/>
    <col min="15619" max="15619" width="18.7109375" style="36" customWidth="1"/>
    <col min="15620" max="15620" width="2" style="36" customWidth="1"/>
    <col min="15621" max="15621" width="17.140625" style="36" customWidth="1"/>
    <col min="15622" max="15622" width="1" style="36" customWidth="1"/>
    <col min="15623" max="15623" width="10.42578125" style="36" customWidth="1"/>
    <col min="15624" max="15624" width="11.42578125" style="36" customWidth="1"/>
    <col min="15625" max="15625" width="2.140625" style="36" customWidth="1"/>
    <col min="15626" max="15629" width="9.140625" style="36"/>
    <col min="15630" max="15630" width="69.7109375" style="36" customWidth="1"/>
    <col min="15631" max="15631" width="9.7109375" style="36" bestFit="1" customWidth="1"/>
    <col min="15632" max="15632" width="13.28515625" style="36" customWidth="1"/>
    <col min="15633" max="15633" width="14.42578125" style="36" customWidth="1"/>
    <col min="15634" max="15634" width="23.28515625" style="36" customWidth="1"/>
    <col min="15635" max="15872" width="9.140625" style="36"/>
    <col min="15873" max="15873" width="10.28515625" style="36" customWidth="1"/>
    <col min="15874" max="15874" width="49.28515625" style="36" customWidth="1"/>
    <col min="15875" max="15875" width="18.7109375" style="36" customWidth="1"/>
    <col min="15876" max="15876" width="2" style="36" customWidth="1"/>
    <col min="15877" max="15877" width="17.140625" style="36" customWidth="1"/>
    <col min="15878" max="15878" width="1" style="36" customWidth="1"/>
    <col min="15879" max="15879" width="10.42578125" style="36" customWidth="1"/>
    <col min="15880" max="15880" width="11.42578125" style="36" customWidth="1"/>
    <col min="15881" max="15881" width="2.140625" style="36" customWidth="1"/>
    <col min="15882" max="15885" width="9.140625" style="36"/>
    <col min="15886" max="15886" width="69.7109375" style="36" customWidth="1"/>
    <col min="15887" max="15887" width="9.7109375" style="36" bestFit="1" customWidth="1"/>
    <col min="15888" max="15888" width="13.28515625" style="36" customWidth="1"/>
    <col min="15889" max="15889" width="14.42578125" style="36" customWidth="1"/>
    <col min="15890" max="15890" width="23.28515625" style="36" customWidth="1"/>
    <col min="15891" max="16128" width="9.140625" style="36"/>
    <col min="16129" max="16129" width="10.28515625" style="36" customWidth="1"/>
    <col min="16130" max="16130" width="49.28515625" style="36" customWidth="1"/>
    <col min="16131" max="16131" width="18.7109375" style="36" customWidth="1"/>
    <col min="16132" max="16132" width="2" style="36" customWidth="1"/>
    <col min="16133" max="16133" width="17.140625" style="36" customWidth="1"/>
    <col min="16134" max="16134" width="1" style="36" customWidth="1"/>
    <col min="16135" max="16135" width="10.42578125" style="36" customWidth="1"/>
    <col min="16136" max="16136" width="11.42578125" style="36" customWidth="1"/>
    <col min="16137" max="16137" width="2.140625" style="36" customWidth="1"/>
    <col min="16138" max="16141" width="9.140625" style="36"/>
    <col min="16142" max="16142" width="69.7109375" style="36" customWidth="1"/>
    <col min="16143" max="16143" width="9.7109375" style="36" bestFit="1" customWidth="1"/>
    <col min="16144" max="16144" width="13.28515625" style="36" customWidth="1"/>
    <col min="16145" max="16145" width="14.42578125" style="36" customWidth="1"/>
    <col min="16146" max="16146" width="23.28515625" style="36" customWidth="1"/>
    <col min="16147" max="16384" width="9.140625" style="36"/>
  </cols>
  <sheetData>
    <row r="1" spans="1:51" ht="25.5" customHeight="1" x14ac:dyDescent="0.2">
      <c r="A1" s="841" t="s">
        <v>0</v>
      </c>
      <c r="B1" s="842"/>
      <c r="C1" s="842"/>
      <c r="D1" s="842"/>
      <c r="E1" s="842"/>
      <c r="F1" s="842"/>
      <c r="G1" s="842"/>
      <c r="H1" s="843"/>
    </row>
    <row r="2" spans="1:51" ht="20.25" customHeight="1" x14ac:dyDescent="0.2">
      <c r="A2" s="844" t="s">
        <v>314</v>
      </c>
      <c r="B2" s="688"/>
      <c r="C2" s="688"/>
      <c r="D2" s="688"/>
      <c r="E2" s="688"/>
      <c r="F2" s="688"/>
      <c r="G2" s="688"/>
      <c r="H2" s="845"/>
    </row>
    <row r="3" spans="1:51" ht="15.75" customHeight="1" x14ac:dyDescent="0.2">
      <c r="A3" s="846" t="s">
        <v>315</v>
      </c>
      <c r="B3" s="691"/>
      <c r="C3" s="691"/>
      <c r="D3" s="691"/>
      <c r="E3" s="691"/>
      <c r="F3" s="691"/>
      <c r="G3" s="691"/>
      <c r="H3" s="847"/>
    </row>
    <row r="4" spans="1:51" ht="15.75" customHeight="1" x14ac:dyDescent="0.2">
      <c r="A4" s="846" t="s">
        <v>316</v>
      </c>
      <c r="B4" s="691"/>
      <c r="C4" s="691"/>
      <c r="D4" s="691"/>
      <c r="E4" s="691"/>
      <c r="F4" s="691"/>
      <c r="G4" s="691"/>
      <c r="H4" s="847"/>
    </row>
    <row r="5" spans="1:51" ht="6" customHeight="1" thickBot="1" x14ac:dyDescent="0.25"/>
    <row r="6" spans="1:51" s="252" customFormat="1" ht="14.25" customHeight="1" x14ac:dyDescent="0.2">
      <c r="A6" s="848" t="s">
        <v>759</v>
      </c>
      <c r="B6" s="849"/>
      <c r="C6" s="849"/>
      <c r="D6" s="849"/>
      <c r="E6" s="849"/>
      <c r="F6" s="849"/>
      <c r="G6" s="849"/>
      <c r="H6" s="850"/>
      <c r="I6" s="245"/>
      <c r="J6" s="246"/>
      <c r="K6" s="246"/>
      <c r="L6" s="246"/>
      <c r="M6" s="246"/>
      <c r="N6" s="246"/>
      <c r="O6" s="246"/>
      <c r="P6" s="246"/>
      <c r="Q6" s="246"/>
      <c r="R6" s="246"/>
      <c r="S6" s="246"/>
      <c r="T6" s="247"/>
      <c r="U6" s="248"/>
      <c r="V6" s="247"/>
      <c r="W6" s="247"/>
      <c r="X6" s="247"/>
      <c r="Y6" s="247"/>
      <c r="Z6" s="249"/>
      <c r="AA6" s="247"/>
      <c r="AB6" s="247"/>
      <c r="AC6" s="247"/>
      <c r="AD6" s="247"/>
      <c r="AE6" s="836"/>
      <c r="AF6" s="247"/>
      <c r="AG6" s="247"/>
      <c r="AH6" s="250"/>
      <c r="AI6" s="250"/>
      <c r="AJ6" s="250"/>
      <c r="AK6" s="250"/>
      <c r="AL6" s="250"/>
      <c r="AM6" s="250"/>
      <c r="AN6" s="250"/>
      <c r="AO6" s="250"/>
      <c r="AP6" s="250"/>
      <c r="AQ6" s="250"/>
      <c r="AR6" s="250"/>
      <c r="AS6" s="250"/>
      <c r="AT6" s="250"/>
      <c r="AU6" s="250"/>
      <c r="AV6" s="250"/>
      <c r="AW6" s="250"/>
      <c r="AX6" s="250"/>
      <c r="AY6" s="251"/>
    </row>
    <row r="7" spans="1:51" s="252" customFormat="1" ht="14.25" customHeight="1" thickBot="1" x14ac:dyDescent="0.25">
      <c r="A7" s="851"/>
      <c r="B7" s="852"/>
      <c r="C7" s="852"/>
      <c r="D7" s="852"/>
      <c r="E7" s="852"/>
      <c r="F7" s="852"/>
      <c r="G7" s="852"/>
      <c r="H7" s="853"/>
      <c r="I7" s="245"/>
      <c r="J7" s="246"/>
      <c r="K7" s="246"/>
      <c r="L7" s="246"/>
      <c r="M7" s="246"/>
      <c r="N7" s="246"/>
      <c r="O7" s="246"/>
      <c r="P7" s="246"/>
      <c r="Q7" s="246"/>
      <c r="R7" s="246"/>
      <c r="S7" s="246"/>
      <c r="T7" s="247"/>
      <c r="U7" s="248"/>
      <c r="V7" s="247"/>
      <c r="W7" s="247"/>
      <c r="X7" s="247"/>
      <c r="Y7" s="247"/>
      <c r="Z7" s="249"/>
      <c r="AA7" s="247"/>
      <c r="AB7" s="247"/>
      <c r="AC7" s="247"/>
      <c r="AD7" s="247"/>
      <c r="AE7" s="836"/>
      <c r="AF7" s="247"/>
      <c r="AG7" s="247"/>
      <c r="AH7" s="250"/>
      <c r="AI7" s="250"/>
      <c r="AJ7" s="250"/>
      <c r="AK7" s="250"/>
      <c r="AL7" s="250"/>
      <c r="AM7" s="250"/>
      <c r="AN7" s="250"/>
      <c r="AO7" s="250"/>
      <c r="AP7" s="250"/>
      <c r="AQ7" s="250"/>
      <c r="AR7" s="250"/>
      <c r="AS7" s="250"/>
      <c r="AT7" s="250"/>
      <c r="AU7" s="250"/>
      <c r="AV7" s="250"/>
      <c r="AW7" s="250"/>
      <c r="AX7" s="250"/>
      <c r="AY7" s="251"/>
    </row>
    <row r="8" spans="1:51" s="252" customFormat="1" ht="47.25" customHeight="1" thickBot="1" x14ac:dyDescent="0.25">
      <c r="A8" s="837" t="s">
        <v>2</v>
      </c>
      <c r="B8" s="838"/>
      <c r="C8" s="838"/>
      <c r="D8" s="838"/>
      <c r="E8" s="838"/>
      <c r="F8" s="838"/>
      <c r="G8" s="838"/>
      <c r="H8" s="839"/>
      <c r="I8" s="245"/>
      <c r="J8" s="246"/>
      <c r="K8" s="246"/>
      <c r="L8" s="253"/>
      <c r="M8" s="840"/>
      <c r="N8" s="840"/>
      <c r="O8" s="840"/>
      <c r="P8" s="246"/>
      <c r="Q8" s="246"/>
      <c r="R8" s="246"/>
      <c r="S8" s="246"/>
      <c r="T8" s="246"/>
      <c r="U8" s="254"/>
      <c r="V8" s="255"/>
      <c r="W8" s="256"/>
      <c r="X8" s="257"/>
      <c r="Y8" s="258"/>
      <c r="Z8" s="259"/>
      <c r="AA8" s="260"/>
      <c r="AB8" s="261"/>
      <c r="AC8" s="261"/>
      <c r="AD8" s="261"/>
      <c r="AE8" s="836"/>
      <c r="AF8" s="260"/>
      <c r="AG8" s="246"/>
      <c r="AH8" s="250"/>
      <c r="AI8" s="250"/>
      <c r="AJ8" s="250"/>
      <c r="AK8" s="250"/>
      <c r="AL8" s="250"/>
      <c r="AM8" s="250"/>
      <c r="AN8" s="250"/>
      <c r="AO8" s="250"/>
      <c r="AP8" s="250"/>
      <c r="AQ8" s="250"/>
      <c r="AR8" s="250"/>
      <c r="AS8" s="250"/>
      <c r="AT8" s="250"/>
      <c r="AU8" s="250"/>
      <c r="AV8" s="250"/>
      <c r="AW8" s="250"/>
      <c r="AX8" s="250"/>
      <c r="AY8" s="251"/>
    </row>
    <row r="9" spans="1:51" s="263" customFormat="1" ht="6.75" customHeight="1" thickBot="1" x14ac:dyDescent="0.25">
      <c r="A9" s="856"/>
      <c r="B9" s="856"/>
      <c r="C9" s="856"/>
      <c r="D9" s="856"/>
      <c r="E9" s="856"/>
      <c r="F9" s="856"/>
      <c r="G9" s="856"/>
      <c r="H9" s="856"/>
      <c r="I9" s="262"/>
    </row>
    <row r="10" spans="1:51" ht="15.75" thickBot="1" x14ac:dyDescent="0.25">
      <c r="A10" s="857" t="s">
        <v>482</v>
      </c>
      <c r="B10" s="858"/>
      <c r="C10" s="859"/>
      <c r="D10" s="615"/>
      <c r="E10" s="860" t="s">
        <v>483</v>
      </c>
      <c r="F10" s="861"/>
      <c r="G10" s="862"/>
      <c r="H10" s="863"/>
    </row>
    <row r="11" spans="1:51" ht="22.5" customHeight="1" x14ac:dyDescent="0.25">
      <c r="A11" s="868" t="s">
        <v>7</v>
      </c>
      <c r="B11" s="870" t="s">
        <v>484</v>
      </c>
      <c r="C11" s="872" t="s">
        <v>485</v>
      </c>
      <c r="D11" s="616"/>
      <c r="E11" s="864"/>
      <c r="F11" s="865"/>
      <c r="G11" s="866"/>
      <c r="H11" s="867"/>
      <c r="N11" s="264"/>
      <c r="O11" s="265"/>
      <c r="P11" s="177"/>
      <c r="Q11" s="266"/>
      <c r="R11" s="266"/>
    </row>
    <row r="12" spans="1:51" ht="18.75" thickBot="1" x14ac:dyDescent="0.3">
      <c r="A12" s="869"/>
      <c r="B12" s="871"/>
      <c r="C12" s="873"/>
      <c r="D12" s="616"/>
      <c r="E12" s="267" t="s">
        <v>486</v>
      </c>
      <c r="F12" s="874" t="s">
        <v>487</v>
      </c>
      <c r="G12" s="875"/>
      <c r="H12" s="268" t="s">
        <v>488</v>
      </c>
      <c r="N12" s="264"/>
      <c r="O12" s="265"/>
      <c r="P12" s="177"/>
      <c r="Q12" s="266"/>
      <c r="R12" s="266"/>
    </row>
    <row r="13" spans="1:51" ht="3" customHeight="1" thickBot="1" x14ac:dyDescent="0.3">
      <c r="A13" s="876"/>
      <c r="B13" s="877"/>
      <c r="C13" s="877"/>
      <c r="D13" s="269"/>
      <c r="E13" s="269"/>
      <c r="F13" s="35"/>
      <c r="G13" s="35"/>
      <c r="H13" s="37"/>
      <c r="N13" s="264"/>
      <c r="O13" s="270"/>
      <c r="P13" s="271"/>
      <c r="Q13" s="271"/>
      <c r="R13" s="271"/>
    </row>
    <row r="14" spans="1:51" ht="18" x14ac:dyDescent="0.25">
      <c r="A14" s="313" t="s">
        <v>489</v>
      </c>
      <c r="B14" s="878" t="s">
        <v>490</v>
      </c>
      <c r="C14" s="879"/>
      <c r="D14" s="273"/>
      <c r="E14" s="274"/>
      <c r="F14" s="880"/>
      <c r="G14" s="881"/>
      <c r="H14" s="275"/>
      <c r="N14" s="271"/>
      <c r="O14" s="270"/>
      <c r="P14" s="276"/>
      <c r="Q14" s="271"/>
      <c r="R14" s="271"/>
    </row>
    <row r="15" spans="1:51" ht="18" x14ac:dyDescent="0.25">
      <c r="A15" s="277" t="s">
        <v>491</v>
      </c>
      <c r="B15" s="278" t="s">
        <v>492</v>
      </c>
      <c r="C15" s="279">
        <v>5.8999999999999999E-3</v>
      </c>
      <c r="D15" s="312"/>
      <c r="E15" s="281">
        <v>3.0000000000000001E-3</v>
      </c>
      <c r="F15" s="854">
        <v>4.7999999999999996E-3</v>
      </c>
      <c r="G15" s="855"/>
      <c r="H15" s="282">
        <v>8.2000000000000007E-3</v>
      </c>
      <c r="N15" s="271"/>
      <c r="O15" s="283"/>
      <c r="P15" s="284"/>
      <c r="Q15" s="285"/>
      <c r="R15" s="286"/>
    </row>
    <row r="16" spans="1:51" ht="18" x14ac:dyDescent="0.25">
      <c r="A16" s="277" t="s">
        <v>493</v>
      </c>
      <c r="B16" s="278" t="s">
        <v>494</v>
      </c>
      <c r="C16" s="279">
        <v>8.0000000000000002E-3</v>
      </c>
      <c r="D16" s="312"/>
      <c r="E16" s="281">
        <v>5.5999999999999999E-3</v>
      </c>
      <c r="F16" s="854">
        <v>8.5000000000000006E-3</v>
      </c>
      <c r="G16" s="855"/>
      <c r="H16" s="282">
        <v>8.8999999999999999E-3</v>
      </c>
      <c r="N16" s="271"/>
      <c r="O16" s="283"/>
      <c r="P16" s="284"/>
      <c r="Q16" s="287"/>
      <c r="R16" s="286"/>
    </row>
    <row r="17" spans="1:18" ht="18" x14ac:dyDescent="0.25">
      <c r="A17" s="277" t="s">
        <v>495</v>
      </c>
      <c r="B17" s="278" t="s">
        <v>496</v>
      </c>
      <c r="C17" s="279">
        <v>0.01</v>
      </c>
      <c r="D17" s="312"/>
      <c r="E17" s="281">
        <v>8.5000000000000006E-3</v>
      </c>
      <c r="F17" s="854">
        <v>8.5000000000000006E-3</v>
      </c>
      <c r="G17" s="855"/>
      <c r="H17" s="282">
        <v>1.11E-2</v>
      </c>
      <c r="N17" s="271"/>
      <c r="O17" s="283"/>
      <c r="P17" s="284"/>
      <c r="Q17" s="287"/>
      <c r="R17" s="286"/>
    </row>
    <row r="18" spans="1:18" ht="18" x14ac:dyDescent="0.25">
      <c r="A18" s="277" t="s">
        <v>497</v>
      </c>
      <c r="B18" s="278" t="s">
        <v>498</v>
      </c>
      <c r="C18" s="279">
        <v>0.04</v>
      </c>
      <c r="D18" s="312"/>
      <c r="E18" s="281">
        <v>1.4999999999999999E-2</v>
      </c>
      <c r="F18" s="854">
        <v>3.4500000000000003E-2</v>
      </c>
      <c r="G18" s="855"/>
      <c r="H18" s="282">
        <v>4.4900000000000002E-2</v>
      </c>
      <c r="N18" s="271"/>
      <c r="O18" s="283"/>
      <c r="P18" s="284"/>
      <c r="Q18" s="287"/>
      <c r="R18" s="286"/>
    </row>
    <row r="19" spans="1:18" ht="18.75" thickBot="1" x14ac:dyDescent="0.3">
      <c r="A19" s="882" t="s">
        <v>499</v>
      </c>
      <c r="B19" s="883"/>
      <c r="C19" s="288">
        <f>SUM(C15:C18)</f>
        <v>6.3899999999999998E-2</v>
      </c>
      <c r="D19" s="289"/>
      <c r="E19" s="290"/>
      <c r="F19" s="884"/>
      <c r="G19" s="885"/>
      <c r="H19" s="291"/>
      <c r="N19" s="271"/>
      <c r="O19" s="283"/>
      <c r="P19" s="284"/>
      <c r="Q19" s="287"/>
      <c r="R19" s="286"/>
    </row>
    <row r="20" spans="1:18" ht="3" customHeight="1" thickBot="1" x14ac:dyDescent="0.3">
      <c r="A20" s="886"/>
      <c r="B20" s="887"/>
      <c r="C20" s="887"/>
      <c r="D20" s="292"/>
      <c r="E20" s="312"/>
      <c r="F20" s="312"/>
      <c r="G20" s="312"/>
      <c r="H20" s="293"/>
      <c r="N20" s="294"/>
      <c r="O20" s="294"/>
      <c r="P20" s="284"/>
      <c r="Q20" s="287"/>
      <c r="R20" s="295"/>
    </row>
    <row r="21" spans="1:18" ht="15" customHeight="1" x14ac:dyDescent="0.25">
      <c r="A21" s="313" t="s">
        <v>500</v>
      </c>
      <c r="B21" s="878" t="s">
        <v>501</v>
      </c>
      <c r="C21" s="879"/>
      <c r="D21" s="273"/>
      <c r="E21" s="296"/>
      <c r="F21" s="888"/>
      <c r="G21" s="889"/>
      <c r="H21" s="297"/>
      <c r="N21" s="294"/>
      <c r="O21" s="294"/>
      <c r="P21" s="284"/>
      <c r="Q21" s="287"/>
      <c r="R21" s="295"/>
    </row>
    <row r="22" spans="1:18" ht="15" customHeight="1" x14ac:dyDescent="0.25">
      <c r="A22" s="277" t="s">
        <v>502</v>
      </c>
      <c r="B22" s="278" t="s">
        <v>503</v>
      </c>
      <c r="C22" s="279">
        <v>0.05</v>
      </c>
      <c r="D22" s="312"/>
      <c r="E22" s="281">
        <v>3.5000000000000003E-2</v>
      </c>
      <c r="F22" s="854">
        <v>5.11E-2</v>
      </c>
      <c r="G22" s="855"/>
      <c r="H22" s="282">
        <v>6.2199999999999998E-2</v>
      </c>
      <c r="N22" s="294"/>
      <c r="O22" s="294"/>
      <c r="P22" s="284"/>
      <c r="Q22" s="287"/>
      <c r="R22" s="295"/>
    </row>
    <row r="23" spans="1:18" ht="15" customHeight="1" thickBot="1" x14ac:dyDescent="0.3">
      <c r="A23" s="882" t="s">
        <v>504</v>
      </c>
      <c r="B23" s="883"/>
      <c r="C23" s="288">
        <f>SUM(C22)</f>
        <v>0.05</v>
      </c>
      <c r="D23" s="289"/>
      <c r="E23" s="290"/>
      <c r="F23" s="884"/>
      <c r="G23" s="885"/>
      <c r="H23" s="291"/>
      <c r="N23" s="271"/>
      <c r="O23" s="294"/>
      <c r="P23" s="284"/>
      <c r="Q23" s="287"/>
      <c r="R23" s="295"/>
    </row>
    <row r="24" spans="1:18" ht="3" customHeight="1" thickBot="1" x14ac:dyDescent="0.3">
      <c r="A24" s="886"/>
      <c r="B24" s="887"/>
      <c r="C24" s="887"/>
      <c r="D24" s="292"/>
      <c r="E24" s="312"/>
      <c r="F24" s="312"/>
      <c r="G24" s="312"/>
      <c r="H24" s="293"/>
      <c r="N24" s="271"/>
      <c r="O24" s="283"/>
      <c r="P24" s="284"/>
      <c r="Q24" s="287"/>
      <c r="R24" s="298"/>
    </row>
    <row r="25" spans="1:18" ht="15" customHeight="1" x14ac:dyDescent="0.25">
      <c r="A25" s="313" t="s">
        <v>505</v>
      </c>
      <c r="B25" s="878" t="s">
        <v>506</v>
      </c>
      <c r="C25" s="879"/>
      <c r="D25" s="273"/>
      <c r="E25" s="890"/>
      <c r="F25" s="891"/>
      <c r="G25" s="891"/>
      <c r="H25" s="892"/>
      <c r="N25" s="271"/>
      <c r="O25" s="270"/>
      <c r="P25" s="271"/>
      <c r="Q25" s="287"/>
      <c r="R25" s="271"/>
    </row>
    <row r="26" spans="1:18" ht="15" customHeight="1" x14ac:dyDescent="0.25">
      <c r="A26" s="277" t="s">
        <v>508</v>
      </c>
      <c r="B26" s="278" t="s">
        <v>509</v>
      </c>
      <c r="C26" s="279">
        <v>6.4999999999999997E-3</v>
      </c>
      <c r="D26" s="312"/>
      <c r="E26" s="893"/>
      <c r="F26" s="895"/>
      <c r="G26" s="895"/>
      <c r="H26" s="897"/>
      <c r="N26" s="271"/>
      <c r="O26" s="270"/>
      <c r="P26" s="271"/>
      <c r="Q26" s="287"/>
      <c r="R26" s="271"/>
    </row>
    <row r="27" spans="1:18" ht="18" customHeight="1" thickBot="1" x14ac:dyDescent="0.3">
      <c r="A27" s="277" t="s">
        <v>513</v>
      </c>
      <c r="B27" s="278" t="s">
        <v>514</v>
      </c>
      <c r="C27" s="279">
        <v>0.03</v>
      </c>
      <c r="D27" s="312"/>
      <c r="E27" s="894"/>
      <c r="F27" s="896"/>
      <c r="G27" s="896"/>
      <c r="H27" s="898"/>
      <c r="N27" s="299"/>
      <c r="O27" s="270"/>
      <c r="P27" s="271"/>
      <c r="Q27" s="271"/>
      <c r="R27" s="271"/>
    </row>
    <row r="28" spans="1:18" ht="3.75" customHeight="1" thickBot="1" x14ac:dyDescent="0.3">
      <c r="A28" s="899" t="s">
        <v>515</v>
      </c>
      <c r="B28" s="901" t="s">
        <v>516</v>
      </c>
      <c r="C28" s="903">
        <f>H29</f>
        <v>0</v>
      </c>
      <c r="D28" s="312"/>
      <c r="E28" s="300"/>
      <c r="F28" s="312"/>
      <c r="G28" s="312"/>
      <c r="H28" s="293"/>
      <c r="N28" s="271"/>
      <c r="O28" s="301"/>
      <c r="P28" s="302"/>
      <c r="Q28" s="271"/>
      <c r="R28" s="271"/>
    </row>
    <row r="29" spans="1:18" ht="13.5" customHeight="1" thickBot="1" x14ac:dyDescent="0.3">
      <c r="A29" s="900"/>
      <c r="B29" s="902"/>
      <c r="C29" s="904"/>
      <c r="D29" s="312"/>
      <c r="E29" s="303"/>
      <c r="F29" s="905"/>
      <c r="G29" s="906"/>
      <c r="H29" s="304"/>
      <c r="N29" s="305"/>
      <c r="O29" s="306"/>
      <c r="P29" s="307"/>
      <c r="Q29" s="308"/>
      <c r="R29" s="308"/>
    </row>
    <row r="30" spans="1:18" ht="15" customHeight="1" thickBot="1" x14ac:dyDescent="0.25">
      <c r="A30" s="309" t="s">
        <v>517</v>
      </c>
      <c r="B30" s="310" t="s">
        <v>518</v>
      </c>
      <c r="C30" s="311">
        <v>0</v>
      </c>
      <c r="D30" s="312"/>
      <c r="E30" s="312"/>
      <c r="F30" s="907"/>
      <c r="G30" s="907"/>
      <c r="H30" s="293"/>
    </row>
    <row r="31" spans="1:18" ht="15" customHeight="1" thickBot="1" x14ac:dyDescent="0.25">
      <c r="A31" s="882" t="s">
        <v>519</v>
      </c>
      <c r="B31" s="883"/>
      <c r="C31" s="288">
        <f>SUM(C26:C30)</f>
        <v>3.6499999999999998E-2</v>
      </c>
      <c r="D31" s="289"/>
      <c r="E31" s="908" t="s">
        <v>520</v>
      </c>
      <c r="F31" s="909"/>
      <c r="G31" s="909"/>
      <c r="H31" s="910"/>
    </row>
    <row r="32" spans="1:18" ht="6" customHeight="1" x14ac:dyDescent="0.2">
      <c r="A32" s="914"/>
      <c r="B32" s="915"/>
      <c r="C32" s="915"/>
      <c r="D32" s="314"/>
      <c r="E32" s="911"/>
      <c r="F32" s="912"/>
      <c r="G32" s="912"/>
      <c r="H32" s="913"/>
    </row>
    <row r="33" spans="1:8" x14ac:dyDescent="0.2">
      <c r="A33" s="916" t="s">
        <v>521</v>
      </c>
      <c r="B33" s="917"/>
      <c r="C33" s="918"/>
      <c r="D33" s="315"/>
      <c r="E33" s="911"/>
      <c r="F33" s="912"/>
      <c r="G33" s="912"/>
      <c r="H33" s="913"/>
    </row>
    <row r="34" spans="1:8" ht="3.75" customHeight="1" thickBot="1" x14ac:dyDescent="0.25">
      <c r="A34" s="316"/>
      <c r="B34" s="314"/>
      <c r="C34" s="314"/>
      <c r="D34" s="314"/>
      <c r="E34" s="911"/>
      <c r="F34" s="912"/>
      <c r="G34" s="912"/>
      <c r="H34" s="913"/>
    </row>
    <row r="35" spans="1:8" x14ac:dyDescent="0.2">
      <c r="A35" s="919" t="s">
        <v>522</v>
      </c>
      <c r="B35" s="920"/>
      <c r="C35" s="921"/>
      <c r="D35" s="260"/>
      <c r="E35" s="911"/>
      <c r="F35" s="912"/>
      <c r="G35" s="912"/>
      <c r="H35" s="913"/>
    </row>
    <row r="36" spans="1:8" ht="15" thickBot="1" x14ac:dyDescent="0.25">
      <c r="A36" s="922"/>
      <c r="B36" s="923"/>
      <c r="C36" s="924"/>
      <c r="D36" s="260"/>
      <c r="E36" s="267" t="s">
        <v>523</v>
      </c>
      <c r="F36" s="871" t="s">
        <v>487</v>
      </c>
      <c r="G36" s="871"/>
      <c r="H36" s="268" t="s">
        <v>524</v>
      </c>
    </row>
    <row r="37" spans="1:8" ht="3.75" customHeight="1" thickBot="1" x14ac:dyDescent="0.25">
      <c r="A37" s="317"/>
      <c r="B37" s="318"/>
      <c r="C37" s="319"/>
      <c r="D37" s="319"/>
      <c r="E37" s="319"/>
      <c r="F37" s="35"/>
      <c r="G37" s="35"/>
      <c r="H37" s="37"/>
    </row>
    <row r="38" spans="1:8" ht="16.5" thickBot="1" x14ac:dyDescent="0.25">
      <c r="A38" s="925" t="s">
        <v>525</v>
      </c>
      <c r="B38" s="926"/>
      <c r="C38" s="929">
        <f>(((1+C18+C15+C16)*(1+C17)*(1+C23))/(1-C31))-1</f>
        <v>0.16000098598858337</v>
      </c>
      <c r="D38" s="320"/>
      <c r="E38" s="303">
        <v>0.111</v>
      </c>
      <c r="F38" s="931">
        <v>0.14019999999999999</v>
      </c>
      <c r="G38" s="932"/>
      <c r="H38" s="321">
        <v>0.16800000000000001</v>
      </c>
    </row>
    <row r="39" spans="1:8" ht="16.5" thickBot="1" x14ac:dyDescent="0.25">
      <c r="A39" s="927"/>
      <c r="B39" s="928"/>
      <c r="C39" s="930"/>
      <c r="D39" s="322"/>
      <c r="E39" s="322"/>
      <c r="F39" s="323"/>
      <c r="G39" s="323"/>
      <c r="H39" s="324"/>
    </row>
    <row r="40" spans="1:8" x14ac:dyDescent="0.2">
      <c r="C40" s="325">
        <f>C38</f>
        <v>0.16000098598858337</v>
      </c>
    </row>
    <row r="41" spans="1:8" ht="18" x14ac:dyDescent="0.25">
      <c r="A41" s="620" t="s">
        <v>526</v>
      </c>
      <c r="B41" s="621"/>
      <c r="C41" s="621"/>
      <c r="D41" s="622"/>
      <c r="E41" s="621"/>
      <c r="F41" s="621"/>
      <c r="G41" s="621"/>
      <c r="H41" s="621"/>
    </row>
    <row r="42" spans="1:8" ht="29.25" customHeight="1" x14ac:dyDescent="0.2">
      <c r="A42" s="933" t="s">
        <v>760</v>
      </c>
      <c r="B42" s="933"/>
      <c r="C42" s="933"/>
      <c r="D42" s="933"/>
      <c r="E42" s="933"/>
      <c r="F42" s="933"/>
      <c r="G42" s="933"/>
      <c r="H42" s="933"/>
    </row>
    <row r="43" spans="1:8" x14ac:dyDescent="0.2">
      <c r="A43" s="617"/>
      <c r="B43" s="618"/>
      <c r="C43" s="617"/>
      <c r="D43" s="617"/>
      <c r="E43" s="617"/>
      <c r="F43" s="617"/>
      <c r="G43" s="617"/>
      <c r="H43" s="617"/>
    </row>
    <row r="44" spans="1:8" ht="15.75" x14ac:dyDescent="0.2">
      <c r="A44" s="617"/>
      <c r="B44" s="619" t="s">
        <v>529</v>
      </c>
      <c r="C44" s="617"/>
      <c r="D44" s="617"/>
      <c r="E44" s="617"/>
      <c r="F44" s="617"/>
      <c r="G44" s="617"/>
      <c r="H44" s="617"/>
    </row>
  </sheetData>
  <mergeCells count="51">
    <mergeCell ref="AE6:AE8"/>
    <mergeCell ref="A8:H8"/>
    <mergeCell ref="M8:O8"/>
    <mergeCell ref="A1:H1"/>
    <mergeCell ref="A2:H2"/>
    <mergeCell ref="A3:H3"/>
    <mergeCell ref="A4:H4"/>
    <mergeCell ref="A6:H7"/>
    <mergeCell ref="F17:G17"/>
    <mergeCell ref="A9:H9"/>
    <mergeCell ref="A10:C10"/>
    <mergeCell ref="E10:H11"/>
    <mergeCell ref="A11:A12"/>
    <mergeCell ref="B11:B12"/>
    <mergeCell ref="C11:C12"/>
    <mergeCell ref="F12:G12"/>
    <mergeCell ref="A13:C13"/>
    <mergeCell ref="B14:C14"/>
    <mergeCell ref="F14:G14"/>
    <mergeCell ref="F15:G15"/>
    <mergeCell ref="F16:G16"/>
    <mergeCell ref="F18:G18"/>
    <mergeCell ref="A19:B19"/>
    <mergeCell ref="F19:G19"/>
    <mergeCell ref="A20:C20"/>
    <mergeCell ref="B21:C21"/>
    <mergeCell ref="F21:G21"/>
    <mergeCell ref="F22:G22"/>
    <mergeCell ref="A23:B23"/>
    <mergeCell ref="F23:G23"/>
    <mergeCell ref="A24:C24"/>
    <mergeCell ref="B25:C25"/>
    <mergeCell ref="E25:H25"/>
    <mergeCell ref="E26:E27"/>
    <mergeCell ref="F26:G27"/>
    <mergeCell ref="H26:H27"/>
    <mergeCell ref="A28:A29"/>
    <mergeCell ref="B28:B29"/>
    <mergeCell ref="C28:C29"/>
    <mergeCell ref="F29:G29"/>
    <mergeCell ref="A38:B39"/>
    <mergeCell ref="C38:C39"/>
    <mergeCell ref="F38:G38"/>
    <mergeCell ref="A42:H42"/>
    <mergeCell ref="F30:G30"/>
    <mergeCell ref="A31:B31"/>
    <mergeCell ref="E31:H35"/>
    <mergeCell ref="A32:C32"/>
    <mergeCell ref="A33:C33"/>
    <mergeCell ref="A35:C36"/>
    <mergeCell ref="F36:G36"/>
  </mergeCells>
  <conditionalFormatting sqref="L8 U8:V8 Y8:AD8 AF8:AG8 Q6:S7 O6:O7 A6 AK6:AK8 AM6:AX8 T6:T8 AZ6:HH8 I6:I8">
    <cfRule type="cellIs" dxfId="1" priority="2" stopIfTrue="1" operator="equal">
      <formula>0</formula>
    </cfRule>
  </conditionalFormatting>
  <conditionalFormatting sqref="A8">
    <cfRule type="cellIs" dxfId="0" priority="1" stopIfTrue="1" operator="equal">
      <formula>0</formula>
    </cfRule>
  </conditionalFormatting>
  <printOptions horizontalCentered="1"/>
  <pageMargins left="1.1023622047244095" right="0.51181102362204722" top="0.78740157480314965" bottom="0.78740157480314965" header="0.31496062992125984" footer="0.31496062992125984"/>
  <pageSetup paperSize="9" scale="67" orientation="portrait" r:id="rId1"/>
  <headerFooter>
    <oddFooter>&amp;L&amp;A&amp;RPágina &amp;P de &amp;N</oddFooter>
  </headerFooter>
  <colBreaks count="1" manualBreakCount="1">
    <brk id="8" min="5" max="75" man="1"/>
  </colBreaks>
  <ignoredErrors>
    <ignoredError sqref="C28" unlockedFormula="1"/>
  </ignoredErrors>
  <drawing r:id="rId2"/>
</worksheet>
</file>

<file path=docProps/app.xml><?xml version="1.0" encoding="utf-8"?>
<Properties xmlns="http://schemas.openxmlformats.org/officeDocument/2006/extended-properties" xmlns:vt="http://schemas.openxmlformats.org/officeDocument/2006/docPropsVTypes">
  <Template/>
  <TotalTime>47</TotalTime>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RESUMO</vt:lpstr>
      <vt:lpstr>ORÇAMENTO SINTÉTICO</vt:lpstr>
      <vt:lpstr>COMPOSIÇÕES</vt:lpstr>
      <vt:lpstr>CRONOGRAMA</vt:lpstr>
      <vt:lpstr>ENCARGOS SOCIAIS</vt:lpstr>
      <vt:lpstr>BDI SERVIÇOS</vt:lpstr>
      <vt:lpstr>BDI EQUIPAMENTO</vt:lpstr>
      <vt:lpstr>'BDI EQUIPAMENTO'!Area_de_impressao</vt:lpstr>
      <vt:lpstr>'BDI SERVIÇOS'!Area_de_impressao</vt:lpstr>
      <vt:lpstr>COMPOSIÇÕES!Area_de_impressao</vt:lpstr>
      <vt:lpstr>CRONOGRAMA!Area_de_impressao</vt:lpstr>
      <vt:lpstr>'ENCARGOS SOCIAIS'!Area_de_impressao</vt:lpstr>
      <vt:lpstr>'ORÇAMENTO SINTÉTICO'!Area_de_impressao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Moises Bahia do Rosario</dc:creator>
  <dc:description/>
  <cp:lastModifiedBy>Fabricio Ribeiro Garcia</cp:lastModifiedBy>
  <cp:revision>8</cp:revision>
  <cp:lastPrinted>2025-12-02T11:46:16Z</cp:lastPrinted>
  <dcterms:created xsi:type="dcterms:W3CDTF">2025-09-17T14:55:59Z</dcterms:created>
  <dcterms:modified xsi:type="dcterms:W3CDTF">2025-12-02T11:47:44Z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